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upplementary Materials\"/>
    </mc:Choice>
  </mc:AlternateContent>
  <bookViews>
    <workbookView xWindow="0" yWindow="0" windowWidth="29010" windowHeight="12300"/>
  </bookViews>
  <sheets>
    <sheet name="Mass in cup_Single Runs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2" i="1" l="1"/>
  <c r="I62" i="1"/>
  <c r="F62" i="1"/>
  <c r="E62" i="1"/>
  <c r="J61" i="1"/>
  <c r="I61" i="1"/>
  <c r="F61" i="1"/>
  <c r="E61" i="1"/>
  <c r="J60" i="1"/>
  <c r="I60" i="1"/>
  <c r="F60" i="1"/>
  <c r="E60" i="1"/>
  <c r="V55" i="1"/>
  <c r="V56" i="1" s="1"/>
  <c r="U55" i="1"/>
  <c r="U56" i="1" s="1"/>
  <c r="T55" i="1"/>
  <c r="T56" i="1" s="1"/>
  <c r="S55" i="1"/>
  <c r="S56" i="1" s="1"/>
  <c r="R55" i="1"/>
  <c r="R56" i="1" s="1"/>
  <c r="Q55" i="1"/>
  <c r="Q56" i="1" s="1"/>
  <c r="P55" i="1"/>
  <c r="P56" i="1" s="1"/>
  <c r="O55" i="1"/>
  <c r="O56" i="1" s="1"/>
  <c r="N55" i="1"/>
  <c r="N56" i="1" s="1"/>
  <c r="M55" i="1"/>
  <c r="M56" i="1" s="1"/>
  <c r="L55" i="1"/>
  <c r="L56" i="1" s="1"/>
  <c r="K55" i="1"/>
  <c r="K56" i="1" s="1"/>
  <c r="V54" i="1"/>
  <c r="U54" i="1"/>
  <c r="T54" i="1"/>
  <c r="S54" i="1"/>
  <c r="R54" i="1"/>
  <c r="Q54" i="1"/>
  <c r="P54" i="1"/>
  <c r="O54" i="1"/>
  <c r="N54" i="1"/>
  <c r="M54" i="1"/>
  <c r="L54" i="1"/>
  <c r="K54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AK9" i="1"/>
  <c r="AJ9" i="1"/>
  <c r="AI9" i="1"/>
  <c r="AH9" i="1"/>
  <c r="AG9" i="1"/>
  <c r="AF9" i="1"/>
  <c r="AE9" i="1"/>
  <c r="AD9" i="1"/>
  <c r="AC9" i="1"/>
  <c r="AB9" i="1"/>
  <c r="AA9" i="1"/>
  <c r="Z9" i="1"/>
  <c r="AK8" i="1"/>
  <c r="AJ8" i="1"/>
  <c r="AI8" i="1"/>
  <c r="AH8" i="1"/>
  <c r="AG8" i="1"/>
  <c r="AF8" i="1"/>
  <c r="AE8" i="1"/>
  <c r="AD8" i="1"/>
  <c r="AC8" i="1"/>
  <c r="AB8" i="1"/>
  <c r="AA8" i="1"/>
  <c r="Z8" i="1"/>
  <c r="AK7" i="1"/>
  <c r="AJ7" i="1"/>
  <c r="AI7" i="1"/>
  <c r="AH7" i="1"/>
  <c r="AG7" i="1"/>
  <c r="AF7" i="1"/>
  <c r="AF55" i="1" s="1"/>
  <c r="AE7" i="1"/>
  <c r="AD7" i="1"/>
  <c r="AC7" i="1"/>
  <c r="AB7" i="1"/>
  <c r="AA7" i="1"/>
  <c r="Z7" i="1"/>
  <c r="AK6" i="1"/>
  <c r="AK55" i="1" s="1"/>
  <c r="AJ6" i="1"/>
  <c r="AJ55" i="1" s="1"/>
  <c r="AI6" i="1"/>
  <c r="AI55" i="1" s="1"/>
  <c r="AH6" i="1"/>
  <c r="AH55" i="1" s="1"/>
  <c r="AG6" i="1"/>
  <c r="AG55" i="1" s="1"/>
  <c r="AF6" i="1"/>
  <c r="AE6" i="1"/>
  <c r="AE55" i="1" s="1"/>
  <c r="AD6" i="1"/>
  <c r="AD55" i="1" s="1"/>
  <c r="AC6" i="1"/>
  <c r="AC55" i="1" s="1"/>
  <c r="AB6" i="1"/>
  <c r="AB55" i="1" s="1"/>
  <c r="AA6" i="1"/>
  <c r="AA55" i="1" s="1"/>
  <c r="Z6" i="1"/>
  <c r="Z55" i="1" s="1"/>
  <c r="AC56" i="1" l="1"/>
  <c r="AJ56" i="1"/>
  <c r="Z54" i="1"/>
  <c r="Z56" i="1" s="1"/>
  <c r="AH54" i="1"/>
  <c r="AH56" i="1" s="1"/>
  <c r="AA54" i="1"/>
  <c r="AA56" i="1" s="1"/>
  <c r="AI54" i="1"/>
  <c r="AI56" i="1" s="1"/>
  <c r="AF54" i="1"/>
  <c r="AF56" i="1" s="1"/>
  <c r="AB54" i="1"/>
  <c r="AB56" i="1" s="1"/>
  <c r="AJ54" i="1"/>
  <c r="AC54" i="1"/>
  <c r="AK54" i="1"/>
  <c r="AK56" i="1" s="1"/>
  <c r="AD54" i="1"/>
  <c r="AD56" i="1" s="1"/>
  <c r="AE54" i="1"/>
  <c r="AE56" i="1" s="1"/>
  <c r="AG54" i="1"/>
  <c r="AG56" i="1" s="1"/>
</calcChain>
</file>

<file path=xl/sharedStrings.xml><?xml version="1.0" encoding="utf-8"?>
<sst xmlns="http://schemas.openxmlformats.org/spreadsheetml/2006/main" count="70" uniqueCount="31">
  <si>
    <t>Component Mass in the Cup for BR 1/1 = 20g EC, BR 1/2 = 40g EC, BR 1/3 = 60g EC</t>
  </si>
  <si>
    <t>Component Concentration in the Cup for BR 1/1 = 20g EC, BR 1/2 = 40g EC, BR 1/3 = 60g EC</t>
  </si>
  <si>
    <t>Exp. #</t>
  </si>
  <si>
    <t>Rep.</t>
  </si>
  <si>
    <t>Target Flow
(ml s-1)</t>
  </si>
  <si>
    <t>Scale flow 
(ml s-1)</t>
  </si>
  <si>
    <t>Gl 
(-)</t>
  </si>
  <si>
    <t>Target Temp
(°C)</t>
  </si>
  <si>
    <t>Decent Temp
(°C)</t>
  </si>
  <si>
    <t>Pressure Maximum
(bar)</t>
  </si>
  <si>
    <t>Trigonelline (mg)</t>
  </si>
  <si>
    <t>Caffeine (mg)</t>
  </si>
  <si>
    <t>5-CAQ (mg)</t>
  </si>
  <si>
    <t>TDS (g)</t>
  </si>
  <si>
    <t>BR 1/1</t>
  </si>
  <si>
    <t>BR 1/2</t>
  </si>
  <si>
    <t>BR 1/3</t>
  </si>
  <si>
    <t>1/3</t>
  </si>
  <si>
    <t>BR in g</t>
  </si>
  <si>
    <t>20</t>
  </si>
  <si>
    <t>40</t>
  </si>
  <si>
    <t>60</t>
  </si>
  <si>
    <t>DoE Axis Point</t>
  </si>
  <si>
    <t>DoE Central Point</t>
  </si>
  <si>
    <t>DoE Corner Point</t>
  </si>
  <si>
    <t>Average</t>
  </si>
  <si>
    <t>Mean Exp. SD</t>
  </si>
  <si>
    <t>Mean Exp RSD</t>
  </si>
  <si>
    <t>Flow Set</t>
  </si>
  <si>
    <t>Mean Scale Flow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</si>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</sst>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37222"/>
        <bgColor indexed="64"/>
      </patternFill>
    </fill>
    <fill>
      <patternFill patternType="solid">
        <fgColor rgb="FFA2AD00"/>
        <bgColor indexed="64"/>
      </patternFill>
    </fill>
    <fill>
      <patternFill patternType="solid">
        <fgColor rgb="FF0065BD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left"/>
    </xf>
    <xf numFmtId="164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2" borderId="0" xfId="0" applyFill="1"/>
    <xf numFmtId="0" fontId="0" fillId="2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left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 wrapText="1"/>
    </xf>
    <xf numFmtId="2" fontId="1" fillId="0" borderId="18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49" fontId="4" fillId="3" borderId="20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left"/>
    </xf>
    <xf numFmtId="164" fontId="0" fillId="0" borderId="23" xfId="0" applyNumberFormat="1" applyFill="1" applyBorder="1" applyAlignment="1">
      <alignment horizontal="center" vertical="center"/>
    </xf>
    <xf numFmtId="2" fontId="0" fillId="0" borderId="24" xfId="0" applyNumberFormat="1" applyFill="1" applyBorder="1" applyAlignment="1">
      <alignment horizontal="center" vertical="center"/>
    </xf>
    <xf numFmtId="164" fontId="0" fillId="0" borderId="24" xfId="0" applyNumberFormat="1" applyFill="1" applyBorder="1" applyAlignment="1">
      <alignment horizontal="center" vertical="center"/>
    </xf>
    <xf numFmtId="0" fontId="0" fillId="0" borderId="24" xfId="0" applyNumberFormat="1" applyFill="1" applyBorder="1" applyAlignment="1">
      <alignment horizontal="center" vertical="center"/>
    </xf>
    <xf numFmtId="2" fontId="0" fillId="0" borderId="25" xfId="0" applyNumberFormat="1" applyFill="1" applyBorder="1" applyAlignment="1">
      <alignment horizontal="center" vertical="center"/>
    </xf>
    <xf numFmtId="2" fontId="0" fillId="0" borderId="26" xfId="0" applyNumberForma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 textRotation="90" wrapText="1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left"/>
    </xf>
    <xf numFmtId="164" fontId="0" fillId="0" borderId="30" xfId="0" applyNumberFormat="1" applyFill="1" applyBorder="1" applyAlignment="1">
      <alignment horizontal="center" vertical="center"/>
    </xf>
    <xf numFmtId="2" fontId="0" fillId="0" borderId="31" xfId="0" applyNumberFormat="1" applyFill="1" applyBorder="1" applyAlignment="1">
      <alignment horizontal="center" vertical="center"/>
    </xf>
    <xf numFmtId="0" fontId="0" fillId="0" borderId="31" xfId="0" applyNumberFormat="1" applyFill="1" applyBorder="1" applyAlignment="1">
      <alignment horizontal="center" vertical="center"/>
    </xf>
    <xf numFmtId="2" fontId="0" fillId="0" borderId="32" xfId="0" applyNumberFormat="1" applyFill="1" applyBorder="1" applyAlignment="1">
      <alignment horizontal="center" vertical="center"/>
    </xf>
    <xf numFmtId="2" fontId="0" fillId="0" borderId="33" xfId="0" applyNumberForma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left"/>
    </xf>
    <xf numFmtId="164" fontId="0" fillId="0" borderId="36" xfId="0" applyNumberFormat="1" applyFill="1" applyBorder="1" applyAlignment="1">
      <alignment horizontal="center" vertical="center"/>
    </xf>
    <xf numFmtId="2" fontId="0" fillId="0" borderId="37" xfId="0" applyNumberFormat="1" applyFill="1" applyBorder="1" applyAlignment="1">
      <alignment horizontal="center" vertical="center"/>
    </xf>
    <xf numFmtId="0" fontId="0" fillId="0" borderId="37" xfId="0" applyNumberFormat="1" applyFill="1" applyBorder="1" applyAlignment="1">
      <alignment horizontal="center" vertical="center"/>
    </xf>
    <xf numFmtId="2" fontId="0" fillId="0" borderId="38" xfId="0" applyNumberFormat="1" applyFill="1" applyBorder="1" applyAlignment="1">
      <alignment horizontal="center" vertical="center"/>
    </xf>
    <xf numFmtId="2" fontId="0" fillId="0" borderId="39" xfId="0" applyNumberFormat="1" applyFill="1" applyBorder="1" applyAlignment="1">
      <alignment horizontal="center" vertical="center"/>
    </xf>
    <xf numFmtId="2" fontId="0" fillId="0" borderId="0" xfId="0" applyNumberFormat="1"/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left"/>
    </xf>
    <xf numFmtId="164" fontId="0" fillId="0" borderId="42" xfId="0" applyNumberFormat="1" applyFill="1" applyBorder="1" applyAlignment="1">
      <alignment horizontal="center" vertical="center"/>
    </xf>
    <xf numFmtId="2" fontId="0" fillId="0" borderId="43" xfId="0" applyNumberFormat="1" applyFill="1" applyBorder="1" applyAlignment="1">
      <alignment horizontal="center" vertical="center"/>
    </xf>
    <xf numFmtId="0" fontId="0" fillId="0" borderId="43" xfId="0" applyNumberFormat="1" applyFill="1" applyBorder="1" applyAlignment="1">
      <alignment horizontal="center" vertical="center"/>
    </xf>
    <xf numFmtId="2" fontId="0" fillId="0" borderId="44" xfId="0" applyNumberFormat="1" applyFill="1" applyBorder="1" applyAlignment="1">
      <alignment horizontal="center" vertical="center"/>
    </xf>
    <xf numFmtId="2" fontId="0" fillId="0" borderId="45" xfId="0" applyNumberFormat="1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47" xfId="0" applyFill="1" applyBorder="1" applyAlignment="1">
      <alignment horizontal="left"/>
    </xf>
    <xf numFmtId="164" fontId="0" fillId="0" borderId="48" xfId="0" applyNumberFormat="1" applyFill="1" applyBorder="1" applyAlignment="1">
      <alignment horizontal="center" vertical="center"/>
    </xf>
    <xf numFmtId="2" fontId="0" fillId="0" borderId="49" xfId="0" applyNumberFormat="1" applyFill="1" applyBorder="1" applyAlignment="1">
      <alignment horizontal="center" vertical="center"/>
    </xf>
    <xf numFmtId="0" fontId="0" fillId="0" borderId="49" xfId="0" applyNumberFormat="1" applyFill="1" applyBorder="1" applyAlignment="1">
      <alignment horizontal="center" vertical="center"/>
    </xf>
    <xf numFmtId="2" fontId="0" fillId="0" borderId="50" xfId="0" applyNumberFormat="1" applyFill="1" applyBorder="1" applyAlignment="1">
      <alignment horizontal="center" vertical="center"/>
    </xf>
    <xf numFmtId="2" fontId="0" fillId="0" borderId="51" xfId="0" applyNumberForma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textRotation="90" wrapText="1"/>
    </xf>
    <xf numFmtId="2" fontId="0" fillId="0" borderId="22" xfId="0" applyNumberForma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 textRotation="90" wrapText="1"/>
    </xf>
    <xf numFmtId="2" fontId="0" fillId="0" borderId="29" xfId="0" applyNumberFormat="1" applyFill="1" applyBorder="1" applyAlignment="1">
      <alignment horizontal="center" vertical="center"/>
    </xf>
    <xf numFmtId="0" fontId="1" fillId="5" borderId="52" xfId="0" applyFont="1" applyFill="1" applyBorder="1" applyAlignment="1">
      <alignment horizontal="center" vertical="center" textRotation="90" wrapText="1"/>
    </xf>
    <xf numFmtId="2" fontId="0" fillId="0" borderId="35" xfId="0" applyNumberForma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 textRotation="90" wrapText="1"/>
    </xf>
    <xf numFmtId="0" fontId="0" fillId="2" borderId="37" xfId="0" applyNumberFormat="1" applyFill="1" applyBorder="1" applyAlignment="1">
      <alignment horizontal="center" vertical="center"/>
    </xf>
    <xf numFmtId="2" fontId="0" fillId="2" borderId="35" xfId="0" applyNumberFormat="1" applyFill="1" applyBorder="1" applyAlignment="1">
      <alignment horizontal="center" vertical="center"/>
    </xf>
    <xf numFmtId="0" fontId="0" fillId="2" borderId="24" xfId="0" applyNumberFormat="1" applyFill="1" applyBorder="1" applyAlignment="1">
      <alignment horizontal="center" vertical="center"/>
    </xf>
    <xf numFmtId="2" fontId="0" fillId="2" borderId="22" xfId="0" applyNumberFormat="1" applyFill="1" applyBorder="1" applyAlignment="1">
      <alignment horizontal="center" vertical="center"/>
    </xf>
    <xf numFmtId="2" fontId="0" fillId="0" borderId="47" xfId="0" applyNumberFormat="1" applyFill="1" applyBorder="1" applyAlignment="1">
      <alignment horizontal="center" vertical="center"/>
    </xf>
    <xf numFmtId="2" fontId="0" fillId="0" borderId="41" xfId="0" applyNumberFormat="1" applyFill="1" applyBorder="1" applyAlignment="1">
      <alignment horizontal="center" vertical="center"/>
    </xf>
    <xf numFmtId="0" fontId="1" fillId="6" borderId="52" xfId="0" applyFont="1" applyFill="1" applyBorder="1" applyAlignment="1">
      <alignment horizontal="center" vertical="center" textRotation="90" wrapText="1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/>
    <xf numFmtId="0" fontId="1" fillId="0" borderId="53" xfId="0" applyFont="1" applyBorder="1" applyAlignment="1">
      <alignment horizontal="center" vertical="center" wrapText="1"/>
    </xf>
    <xf numFmtId="164" fontId="1" fillId="0" borderId="54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53" xfId="0" applyNumberFormat="1" applyFont="1" applyFill="1" applyBorder="1" applyAlignment="1">
      <alignment horizontal="center" vertical="center" wrapText="1"/>
    </xf>
    <xf numFmtId="0" fontId="1" fillId="0" borderId="5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164" fontId="1" fillId="0" borderId="45" xfId="0" applyNumberFormat="1" applyFon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2" fontId="0" fillId="0" borderId="41" xfId="0" applyNumberFormat="1" applyBorder="1" applyAlignment="1">
      <alignment horizontal="center"/>
    </xf>
    <xf numFmtId="1" fontId="1" fillId="0" borderId="4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164" fontId="1" fillId="0" borderId="33" xfId="0" applyNumberFormat="1" applyFon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1" fontId="1" fillId="0" borderId="33" xfId="0" applyNumberFormat="1" applyFont="1" applyBorder="1" applyAlignment="1">
      <alignment horizontal="center"/>
    </xf>
    <xf numFmtId="0" fontId="1" fillId="0" borderId="0" xfId="0" applyFont="1"/>
    <xf numFmtId="164" fontId="1" fillId="0" borderId="39" xfId="0" applyNumberFormat="1" applyFon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1" fontId="1" fillId="0" borderId="39" xfId="0" applyNumberFormat="1" applyFont="1" applyBorder="1" applyAlignment="1">
      <alignment horizontal="center"/>
    </xf>
    <xf numFmtId="0" fontId="0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2" fontId="0" fillId="0" borderId="21" xfId="0" applyNumberFormat="1" applyFill="1" applyBorder="1" applyAlignment="1">
      <alignment horizontal="center"/>
    </xf>
    <xf numFmtId="2" fontId="0" fillId="0" borderId="24" xfId="0" applyNumberFormat="1" applyFill="1" applyBorder="1" applyAlignment="1">
      <alignment horizontal="center"/>
    </xf>
    <xf numFmtId="2" fontId="0" fillId="0" borderId="22" xfId="0" applyNumberFormat="1" applyFont="1" applyFill="1" applyBorder="1" applyAlignment="1">
      <alignment horizontal="center"/>
    </xf>
    <xf numFmtId="2" fontId="0" fillId="0" borderId="23" xfId="0" applyNumberFormat="1" applyFont="1" applyFill="1" applyBorder="1" applyAlignment="1">
      <alignment horizontal="center"/>
    </xf>
    <xf numFmtId="2" fontId="0" fillId="0" borderId="24" xfId="0" applyNumberFormat="1" applyFont="1" applyFill="1" applyBorder="1" applyAlignment="1">
      <alignment horizontal="center"/>
    </xf>
    <xf numFmtId="2" fontId="0" fillId="0" borderId="25" xfId="0" applyNumberFormat="1" applyFont="1" applyFill="1" applyBorder="1" applyAlignment="1">
      <alignment horizontal="center"/>
    </xf>
    <xf numFmtId="2" fontId="0" fillId="0" borderId="21" xfId="0" applyNumberFormat="1" applyFont="1" applyFill="1" applyBorder="1" applyAlignment="1">
      <alignment horizontal="center"/>
    </xf>
    <xf numFmtId="49" fontId="0" fillId="0" borderId="0" xfId="0" applyNumberFormat="1" applyFill="1"/>
    <xf numFmtId="2" fontId="0" fillId="0" borderId="28" xfId="0" applyNumberFormat="1" applyFill="1" applyBorder="1" applyAlignment="1">
      <alignment horizontal="center"/>
    </xf>
    <xf numFmtId="2" fontId="0" fillId="0" borderId="31" xfId="0" applyNumberFormat="1" applyFill="1" applyBorder="1" applyAlignment="1">
      <alignment horizontal="center"/>
    </xf>
    <xf numFmtId="2" fontId="0" fillId="0" borderId="29" xfId="0" applyNumberFormat="1" applyFont="1" applyFill="1" applyBorder="1" applyAlignment="1">
      <alignment horizontal="center"/>
    </xf>
    <xf numFmtId="2" fontId="0" fillId="0" borderId="30" xfId="0" applyNumberFormat="1" applyFont="1" applyFill="1" applyBorder="1" applyAlignment="1">
      <alignment horizontal="center"/>
    </xf>
    <xf numFmtId="2" fontId="0" fillId="0" borderId="31" xfId="0" applyNumberFormat="1" applyFont="1" applyFill="1" applyBorder="1" applyAlignment="1">
      <alignment horizontal="center"/>
    </xf>
    <xf numFmtId="2" fontId="0" fillId="0" borderId="32" xfId="0" applyNumberFormat="1" applyFont="1" applyFill="1" applyBorder="1" applyAlignment="1">
      <alignment horizontal="center"/>
    </xf>
    <xf numFmtId="2" fontId="0" fillId="0" borderId="28" xfId="0" applyNumberFormat="1" applyFont="1" applyFill="1" applyBorder="1" applyAlignment="1">
      <alignment horizontal="center"/>
    </xf>
    <xf numFmtId="2" fontId="0" fillId="0" borderId="34" xfId="0" applyNumberFormat="1" applyFill="1" applyBorder="1" applyAlignment="1">
      <alignment horizontal="center"/>
    </xf>
    <xf numFmtId="2" fontId="0" fillId="0" borderId="37" xfId="0" applyNumberFormat="1" applyFill="1" applyBorder="1" applyAlignment="1">
      <alignment horizontal="center"/>
    </xf>
    <xf numFmtId="2" fontId="0" fillId="0" borderId="35" xfId="0" applyNumberFormat="1" applyFont="1" applyFill="1" applyBorder="1" applyAlignment="1">
      <alignment horizontal="center"/>
    </xf>
    <xf numFmtId="2" fontId="0" fillId="0" borderId="36" xfId="0" applyNumberFormat="1" applyFont="1" applyFill="1" applyBorder="1" applyAlignment="1">
      <alignment horizontal="center"/>
    </xf>
    <xf numFmtId="2" fontId="0" fillId="0" borderId="37" xfId="0" applyNumberFormat="1" applyFont="1" applyFill="1" applyBorder="1" applyAlignment="1">
      <alignment horizontal="center"/>
    </xf>
    <xf numFmtId="2" fontId="0" fillId="0" borderId="38" xfId="0" applyNumberFormat="1" applyFont="1" applyFill="1" applyBorder="1" applyAlignment="1">
      <alignment horizontal="center"/>
    </xf>
    <xf numFmtId="2" fontId="0" fillId="0" borderId="34" xfId="0" applyNumberFormat="1" applyFont="1" applyFill="1" applyBorder="1" applyAlignment="1">
      <alignment horizontal="center"/>
    </xf>
    <xf numFmtId="2" fontId="0" fillId="0" borderId="0" xfId="0" applyNumberFormat="1" applyFill="1"/>
    <xf numFmtId="2" fontId="0" fillId="0" borderId="40" xfId="0" applyNumberFormat="1" applyFill="1" applyBorder="1" applyAlignment="1">
      <alignment horizontal="center"/>
    </xf>
    <xf numFmtId="2" fontId="0" fillId="0" borderId="43" xfId="0" applyNumberFormat="1" applyFill="1" applyBorder="1" applyAlignment="1">
      <alignment horizontal="center"/>
    </xf>
    <xf numFmtId="2" fontId="0" fillId="0" borderId="41" xfId="0" applyNumberFormat="1" applyFont="1" applyFill="1" applyBorder="1" applyAlignment="1">
      <alignment horizontal="center"/>
    </xf>
    <xf numFmtId="2" fontId="0" fillId="0" borderId="42" xfId="0" applyNumberFormat="1" applyFont="1" applyFill="1" applyBorder="1" applyAlignment="1">
      <alignment horizontal="center"/>
    </xf>
    <xf numFmtId="2" fontId="0" fillId="0" borderId="43" xfId="0" applyNumberFormat="1" applyFont="1" applyFill="1" applyBorder="1" applyAlignment="1">
      <alignment horizontal="center"/>
    </xf>
    <xf numFmtId="2" fontId="0" fillId="0" borderId="44" xfId="0" applyNumberFormat="1" applyFont="1" applyFill="1" applyBorder="1" applyAlignment="1">
      <alignment horizontal="center"/>
    </xf>
    <xf numFmtId="2" fontId="0" fillId="0" borderId="40" xfId="0" applyNumberFormat="1" applyFont="1" applyFill="1" applyBorder="1" applyAlignment="1">
      <alignment horizontal="center"/>
    </xf>
    <xf numFmtId="2" fontId="0" fillId="0" borderId="46" xfId="0" applyNumberFormat="1" applyFill="1" applyBorder="1" applyAlignment="1">
      <alignment horizontal="center"/>
    </xf>
    <xf numFmtId="2" fontId="0" fillId="0" borderId="49" xfId="0" applyNumberFormat="1" applyFill="1" applyBorder="1" applyAlignment="1">
      <alignment horizontal="center"/>
    </xf>
    <xf numFmtId="2" fontId="0" fillId="0" borderId="47" xfId="0" applyNumberFormat="1" applyFont="1" applyFill="1" applyBorder="1" applyAlignment="1">
      <alignment horizontal="center"/>
    </xf>
    <xf numFmtId="2" fontId="0" fillId="0" borderId="48" xfId="0" applyNumberFormat="1" applyFont="1" applyFill="1" applyBorder="1" applyAlignment="1">
      <alignment horizontal="center"/>
    </xf>
    <xf numFmtId="2" fontId="0" fillId="0" borderId="49" xfId="0" applyNumberFormat="1" applyFont="1" applyFill="1" applyBorder="1" applyAlignment="1">
      <alignment horizontal="center"/>
    </xf>
    <xf numFmtId="2" fontId="0" fillId="0" borderId="50" xfId="0" applyNumberFormat="1" applyFont="1" applyFill="1" applyBorder="1" applyAlignment="1">
      <alignment horizontal="center"/>
    </xf>
    <xf numFmtId="2" fontId="0" fillId="0" borderId="46" xfId="0" applyNumberFormat="1" applyFont="1" applyFill="1" applyBorder="1" applyAlignment="1">
      <alignment horizontal="center"/>
    </xf>
    <xf numFmtId="2" fontId="0" fillId="0" borderId="23" xfId="0" applyNumberFormat="1" applyFill="1" applyBorder="1"/>
    <xf numFmtId="2" fontId="0" fillId="0" borderId="24" xfId="0" applyNumberFormat="1" applyFill="1" applyBorder="1"/>
    <xf numFmtId="2" fontId="0" fillId="0" borderId="25" xfId="0" applyNumberFormat="1" applyFill="1" applyBorder="1"/>
    <xf numFmtId="2" fontId="0" fillId="0" borderId="21" xfId="0" applyNumberFormat="1" applyFill="1" applyBorder="1"/>
    <xf numFmtId="2" fontId="0" fillId="0" borderId="22" xfId="0" applyNumberFormat="1" applyFill="1" applyBorder="1"/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2" fontId="0" fillId="0" borderId="30" xfId="0" applyNumberFormat="1" applyFill="1" applyBorder="1"/>
    <xf numFmtId="2" fontId="0" fillId="0" borderId="31" xfId="0" applyNumberFormat="1" applyFill="1" applyBorder="1"/>
    <xf numFmtId="2" fontId="0" fillId="0" borderId="32" xfId="0" applyNumberFormat="1" applyFill="1" applyBorder="1"/>
    <xf numFmtId="2" fontId="0" fillId="0" borderId="28" xfId="0" applyNumberFormat="1" applyFill="1" applyBorder="1"/>
    <xf numFmtId="2" fontId="0" fillId="0" borderId="29" xfId="0" applyNumberFormat="1" applyFill="1" applyBorder="1"/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2" fontId="0" fillId="0" borderId="36" xfId="0" applyNumberFormat="1" applyFill="1" applyBorder="1"/>
    <xf numFmtId="2" fontId="0" fillId="0" borderId="37" xfId="0" applyNumberFormat="1" applyFill="1" applyBorder="1"/>
    <xf numFmtId="2" fontId="0" fillId="0" borderId="38" xfId="0" applyNumberFormat="1" applyFill="1" applyBorder="1"/>
    <xf numFmtId="2" fontId="0" fillId="0" borderId="34" xfId="0" applyNumberFormat="1" applyFill="1" applyBorder="1"/>
    <xf numFmtId="2" fontId="0" fillId="0" borderId="35" xfId="0" applyNumberFormat="1" applyFill="1" applyBorder="1"/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149677</xdr:colOff>
      <xdr:row>1</xdr:row>
      <xdr:rowOff>108855</xdr:rowOff>
    </xdr:from>
    <xdr:to>
      <xdr:col>1</xdr:col>
      <xdr:colOff>258535</xdr:colOff>
      <xdr:row>3</xdr:row>
      <xdr:rowOff>420641</xdr:rowOff>
    </xdr:to>
    <xdr:pic>
      <xdr:nvPicPr>
        <xdr:cNvPr id="2" name="Grafik 1" descr="C:\Users\gu53rug\AppData\Local\Microsoft\Windows\INetCache\Content.Word\DoE_Cube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677" y="566055"/>
          <a:ext cx="718458" cy="7118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2"/>
  <sheetViews>
    <sheetView tabSelected="1" zoomScale="70" zoomScaleNormal="7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6" sqref="E6"/>
    </sheetView>
  </sheetViews>
  <sheetFormatPr baseColWidth="10" defaultColWidth="9.140625" defaultRowHeight="15" x14ac:dyDescent="0.25"/>
  <cols>
    <col min="2" max="2" width="5.42578125" style="86" customWidth="1"/>
    <col min="3" max="4" width="9.140625" style="86"/>
    <col min="5" max="5" width="10.7109375" style="87" customWidth="1"/>
    <col min="6" max="6" width="10.85546875" style="88" customWidth="1"/>
    <col min="7" max="7" width="9.140625" style="88"/>
    <col min="8" max="8" width="11" style="88" customWidth="1"/>
    <col min="9" max="9" width="12" customWidth="1"/>
    <col min="10" max="10" width="12.7109375" customWidth="1"/>
    <col min="11" max="11" width="10.42578125" bestFit="1" customWidth="1"/>
    <col min="13" max="22" width="9.140625" style="113"/>
    <col min="31" max="31" width="9.140625" customWidth="1"/>
  </cols>
  <sheetData>
    <row r="1" spans="1:38" ht="36" customHeight="1" x14ac:dyDescent="0.35">
      <c r="A1" s="1" t="s">
        <v>0</v>
      </c>
      <c r="B1" s="2"/>
      <c r="C1" s="3"/>
      <c r="D1" s="3"/>
      <c r="E1" s="4"/>
      <c r="F1" s="5"/>
      <c r="G1" s="5"/>
      <c r="H1" s="5"/>
      <c r="I1" s="6"/>
      <c r="J1" s="6"/>
      <c r="K1" s="6"/>
      <c r="L1" s="6"/>
      <c r="M1" s="7"/>
      <c r="N1" s="7"/>
      <c r="O1" s="7"/>
      <c r="P1" s="7"/>
      <c r="Q1" s="7"/>
      <c r="R1" s="7"/>
      <c r="S1" s="7"/>
      <c r="T1" s="7"/>
      <c r="U1" s="7"/>
      <c r="V1" s="7"/>
      <c r="W1" s="6"/>
      <c r="Z1" s="1" t="s">
        <v>1</v>
      </c>
    </row>
    <row r="2" spans="1:38" ht="15.75" thickBot="1" x14ac:dyDescent="0.3">
      <c r="A2" s="6"/>
      <c r="B2" s="3"/>
      <c r="C2" s="3"/>
      <c r="D2" s="3"/>
      <c r="E2" s="4"/>
      <c r="F2" s="5"/>
      <c r="G2" s="5"/>
      <c r="H2" s="5"/>
      <c r="I2" s="6"/>
      <c r="J2" s="6"/>
      <c r="K2" s="6"/>
      <c r="L2" s="6"/>
      <c r="M2" s="7"/>
      <c r="N2" s="7"/>
      <c r="O2" s="7"/>
      <c r="P2" s="7"/>
      <c r="Q2" s="7"/>
      <c r="R2" s="7"/>
      <c r="S2" s="7"/>
      <c r="T2" s="7"/>
      <c r="U2" s="7"/>
      <c r="V2" s="7"/>
      <c r="W2" s="6"/>
    </row>
    <row r="3" spans="1:38" ht="15.75" thickBot="1" x14ac:dyDescent="0.3">
      <c r="A3" s="6"/>
      <c r="B3" s="2"/>
      <c r="C3" s="8" t="s">
        <v>2</v>
      </c>
      <c r="D3" s="9" t="s">
        <v>3</v>
      </c>
      <c r="E3" s="10" t="s">
        <v>4</v>
      </c>
      <c r="F3" s="11" t="s">
        <v>5</v>
      </c>
      <c r="G3" s="11" t="s">
        <v>6</v>
      </c>
      <c r="H3" s="11" t="s">
        <v>7</v>
      </c>
      <c r="I3" s="12" t="s">
        <v>8</v>
      </c>
      <c r="J3" s="13" t="s">
        <v>9</v>
      </c>
      <c r="K3" s="114" t="s">
        <v>10</v>
      </c>
      <c r="L3" s="115"/>
      <c r="M3" s="116"/>
      <c r="N3" s="117" t="s">
        <v>11</v>
      </c>
      <c r="O3" s="117"/>
      <c r="P3" s="117"/>
      <c r="Q3" s="118" t="s">
        <v>12</v>
      </c>
      <c r="R3" s="117"/>
      <c r="S3" s="119"/>
      <c r="T3" s="117" t="s">
        <v>13</v>
      </c>
      <c r="U3" s="117"/>
      <c r="V3" s="119"/>
      <c r="W3" s="91"/>
      <c r="X3" s="91"/>
      <c r="Y3" s="91"/>
      <c r="Z3" s="114" t="s">
        <v>10</v>
      </c>
      <c r="AA3" s="115"/>
      <c r="AB3" s="116"/>
      <c r="AC3" s="117" t="s">
        <v>11</v>
      </c>
      <c r="AD3" s="117"/>
      <c r="AE3" s="117"/>
      <c r="AF3" s="118" t="s">
        <v>12</v>
      </c>
      <c r="AG3" s="117"/>
      <c r="AH3" s="119"/>
      <c r="AI3" s="117" t="s">
        <v>13</v>
      </c>
      <c r="AJ3" s="117"/>
      <c r="AK3" s="119"/>
      <c r="AL3" s="91"/>
    </row>
    <row r="4" spans="1:38" s="22" customFormat="1" ht="46.5" customHeight="1" thickBot="1" x14ac:dyDescent="0.3">
      <c r="A4" s="14"/>
      <c r="B4" s="15"/>
      <c r="C4" s="16"/>
      <c r="D4" s="17"/>
      <c r="E4" s="18"/>
      <c r="F4" s="19"/>
      <c r="G4" s="19"/>
      <c r="H4" s="19"/>
      <c r="I4" s="20"/>
      <c r="J4" s="21"/>
      <c r="K4" s="120" t="s">
        <v>14</v>
      </c>
      <c r="L4" s="121" t="s">
        <v>15</v>
      </c>
      <c r="M4" s="122" t="s">
        <v>16</v>
      </c>
      <c r="N4" s="120" t="s">
        <v>14</v>
      </c>
      <c r="O4" s="121" t="s">
        <v>15</v>
      </c>
      <c r="P4" s="122" t="s">
        <v>16</v>
      </c>
      <c r="Q4" s="120" t="s">
        <v>14</v>
      </c>
      <c r="R4" s="121" t="s">
        <v>15</v>
      </c>
      <c r="S4" s="122" t="s">
        <v>17</v>
      </c>
      <c r="T4" s="120" t="s">
        <v>14</v>
      </c>
      <c r="U4" s="121" t="s">
        <v>15</v>
      </c>
      <c r="V4" s="122" t="s">
        <v>16</v>
      </c>
      <c r="W4" s="123"/>
      <c r="X4" s="123"/>
      <c r="Y4" s="123"/>
      <c r="Z4" s="120" t="s">
        <v>14</v>
      </c>
      <c r="AA4" s="121" t="s">
        <v>15</v>
      </c>
      <c r="AB4" s="122" t="s">
        <v>16</v>
      </c>
      <c r="AC4" s="120" t="s">
        <v>14</v>
      </c>
      <c r="AD4" s="121" t="s">
        <v>15</v>
      </c>
      <c r="AE4" s="122" t="s">
        <v>16</v>
      </c>
      <c r="AF4" s="120" t="s">
        <v>14</v>
      </c>
      <c r="AG4" s="121" t="s">
        <v>15</v>
      </c>
      <c r="AH4" s="122" t="s">
        <v>17</v>
      </c>
      <c r="AI4" s="120" t="s">
        <v>14</v>
      </c>
      <c r="AJ4" s="121" t="s">
        <v>15</v>
      </c>
      <c r="AK4" s="122" t="s">
        <v>16</v>
      </c>
      <c r="AL4" s="123"/>
    </row>
    <row r="5" spans="1:38" s="22" customFormat="1" ht="17.25" hidden="1" customHeight="1" thickBot="1" x14ac:dyDescent="0.3">
      <c r="A5" s="14"/>
      <c r="B5" s="15"/>
      <c r="C5" s="23"/>
      <c r="D5" s="24"/>
      <c r="E5" s="25"/>
      <c r="F5" s="26"/>
      <c r="G5" s="26"/>
      <c r="H5" s="26"/>
      <c r="I5" s="27"/>
      <c r="J5" s="28" t="s">
        <v>18</v>
      </c>
      <c r="K5" s="124" t="s">
        <v>19</v>
      </c>
      <c r="L5" s="125" t="s">
        <v>20</v>
      </c>
      <c r="M5" s="126" t="s">
        <v>21</v>
      </c>
      <c r="N5" s="124" t="s">
        <v>19</v>
      </c>
      <c r="O5" s="125" t="s">
        <v>20</v>
      </c>
      <c r="P5" s="126" t="s">
        <v>21</v>
      </c>
      <c r="Q5" s="124" t="s">
        <v>19</v>
      </c>
      <c r="R5" s="125" t="s">
        <v>20</v>
      </c>
      <c r="S5" s="126" t="s">
        <v>21</v>
      </c>
      <c r="T5" s="124" t="s">
        <v>19</v>
      </c>
      <c r="U5" s="125" t="s">
        <v>20</v>
      </c>
      <c r="V5" s="126" t="s">
        <v>21</v>
      </c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</row>
    <row r="6" spans="1:38" ht="16.5" customHeight="1" x14ac:dyDescent="0.25">
      <c r="A6" s="6"/>
      <c r="B6" s="29" t="s">
        <v>22</v>
      </c>
      <c r="C6" s="30">
        <v>1</v>
      </c>
      <c r="D6" s="31">
        <v>1</v>
      </c>
      <c r="E6" s="32">
        <v>1</v>
      </c>
      <c r="F6" s="33">
        <v>1.0921799999999999</v>
      </c>
      <c r="G6" s="34">
        <v>1.7</v>
      </c>
      <c r="H6" s="35">
        <v>89</v>
      </c>
      <c r="I6" s="36">
        <v>87.177890000000005</v>
      </c>
      <c r="J6" s="37">
        <v>2.5499999999999998</v>
      </c>
      <c r="K6" s="127">
        <v>81.908100000000005</v>
      </c>
      <c r="L6" s="128">
        <v>102.68998999999999</v>
      </c>
      <c r="M6" s="129">
        <v>107.96281999999999</v>
      </c>
      <c r="N6" s="130">
        <v>131.36689000000001</v>
      </c>
      <c r="O6" s="131">
        <v>179.92677</v>
      </c>
      <c r="P6" s="132">
        <v>197.87696</v>
      </c>
      <c r="Q6" s="133">
        <v>89.811760000000007</v>
      </c>
      <c r="R6" s="131">
        <v>120.57308</v>
      </c>
      <c r="S6" s="129">
        <v>131.10910000000001</v>
      </c>
      <c r="T6" s="130">
        <v>3.2028300000000001</v>
      </c>
      <c r="U6" s="131">
        <v>4.0947300000000002</v>
      </c>
      <c r="V6" s="129">
        <v>4.3430999999999997</v>
      </c>
      <c r="W6" s="91"/>
      <c r="X6" s="91"/>
      <c r="Y6" s="134"/>
      <c r="Z6" s="127">
        <f t="shared" ref="Z6:AK21" si="0">K6/K$5</f>
        <v>4.0954050000000004</v>
      </c>
      <c r="AA6" s="128">
        <f t="shared" si="0"/>
        <v>2.5672497499999998</v>
      </c>
      <c r="AB6" s="129">
        <f t="shared" si="0"/>
        <v>1.7993803333333331</v>
      </c>
      <c r="AC6" s="130">
        <f t="shared" si="0"/>
        <v>6.5683445000000003</v>
      </c>
      <c r="AD6" s="131">
        <f t="shared" si="0"/>
        <v>4.4981692500000001</v>
      </c>
      <c r="AE6" s="132">
        <f t="shared" si="0"/>
        <v>3.2979493333333334</v>
      </c>
      <c r="AF6" s="133">
        <f t="shared" si="0"/>
        <v>4.4905880000000007</v>
      </c>
      <c r="AG6" s="131">
        <f t="shared" si="0"/>
        <v>3.0143270000000002</v>
      </c>
      <c r="AH6" s="129">
        <f t="shared" si="0"/>
        <v>2.185151666666667</v>
      </c>
      <c r="AI6" s="130">
        <f t="shared" si="0"/>
        <v>0.16014149999999999</v>
      </c>
      <c r="AJ6" s="131">
        <f t="shared" si="0"/>
        <v>0.10236825000000001</v>
      </c>
      <c r="AK6" s="129">
        <f t="shared" si="0"/>
        <v>7.2384999999999991E-2</v>
      </c>
      <c r="AL6" s="91"/>
    </row>
    <row r="7" spans="1:38" x14ac:dyDescent="0.25">
      <c r="A7" s="6"/>
      <c r="B7" s="38"/>
      <c r="C7" s="39"/>
      <c r="D7" s="40">
        <v>2</v>
      </c>
      <c r="E7" s="41">
        <v>1</v>
      </c>
      <c r="F7" s="42">
        <v>0.95542000000000005</v>
      </c>
      <c r="G7" s="43">
        <v>1.7</v>
      </c>
      <c r="H7" s="43">
        <v>89</v>
      </c>
      <c r="I7" s="44">
        <v>87.48639</v>
      </c>
      <c r="J7" s="45">
        <v>2.76</v>
      </c>
      <c r="K7" s="135">
        <v>80.212649999999996</v>
      </c>
      <c r="L7" s="136">
        <v>100.79549</v>
      </c>
      <c r="M7" s="137">
        <v>106.07711</v>
      </c>
      <c r="N7" s="138">
        <v>134.02697000000001</v>
      </c>
      <c r="O7" s="139">
        <v>184.98621</v>
      </c>
      <c r="P7" s="140">
        <v>204.36175</v>
      </c>
      <c r="Q7" s="141">
        <v>90.101460000000003</v>
      </c>
      <c r="R7" s="139">
        <v>122.10818999999999</v>
      </c>
      <c r="S7" s="137">
        <v>133.47793999999999</v>
      </c>
      <c r="T7" s="138">
        <v>3.1773799999999999</v>
      </c>
      <c r="U7" s="139">
        <v>4.0704200000000004</v>
      </c>
      <c r="V7" s="137">
        <v>4.3214100000000002</v>
      </c>
      <c r="W7" s="91"/>
      <c r="X7" s="91"/>
      <c r="Y7" s="91"/>
      <c r="Z7" s="135">
        <f t="shared" si="0"/>
        <v>4.0106324999999998</v>
      </c>
      <c r="AA7" s="136">
        <f t="shared" si="0"/>
        <v>2.51988725</v>
      </c>
      <c r="AB7" s="137">
        <f t="shared" si="0"/>
        <v>1.7679518333333335</v>
      </c>
      <c r="AC7" s="138">
        <f t="shared" si="0"/>
        <v>6.7013484999999999</v>
      </c>
      <c r="AD7" s="139">
        <f t="shared" si="0"/>
        <v>4.62465525</v>
      </c>
      <c r="AE7" s="140">
        <f t="shared" si="0"/>
        <v>3.4060291666666669</v>
      </c>
      <c r="AF7" s="141">
        <f t="shared" si="0"/>
        <v>4.5050730000000003</v>
      </c>
      <c r="AG7" s="139">
        <f t="shared" si="0"/>
        <v>3.0527047499999997</v>
      </c>
      <c r="AH7" s="137">
        <f t="shared" si="0"/>
        <v>2.2246323333333331</v>
      </c>
      <c r="AI7" s="138">
        <f t="shared" si="0"/>
        <v>0.15886899999999998</v>
      </c>
      <c r="AJ7" s="139">
        <f t="shared" si="0"/>
        <v>0.1017605</v>
      </c>
      <c r="AK7" s="137">
        <f t="shared" si="0"/>
        <v>7.2023500000000004E-2</v>
      </c>
      <c r="AL7" s="91"/>
    </row>
    <row r="8" spans="1:38" ht="15.75" thickBot="1" x14ac:dyDescent="0.3">
      <c r="A8" s="6"/>
      <c r="B8" s="38"/>
      <c r="C8" s="46"/>
      <c r="D8" s="47">
        <v>3</v>
      </c>
      <c r="E8" s="48">
        <v>1</v>
      </c>
      <c r="F8" s="49">
        <v>0.91637999999999997</v>
      </c>
      <c r="G8" s="50">
        <v>1.7</v>
      </c>
      <c r="H8" s="50">
        <v>89</v>
      </c>
      <c r="I8" s="51">
        <v>87.241299999999995</v>
      </c>
      <c r="J8" s="52">
        <v>2.69</v>
      </c>
      <c r="K8" s="142">
        <v>81.434669999999997</v>
      </c>
      <c r="L8" s="143">
        <v>102.80712</v>
      </c>
      <c r="M8" s="144">
        <v>108.41629</v>
      </c>
      <c r="N8" s="145">
        <v>136.56099</v>
      </c>
      <c r="O8" s="146">
        <v>188.88176000000001</v>
      </c>
      <c r="P8" s="147">
        <v>208.92748</v>
      </c>
      <c r="Q8" s="148">
        <v>92.551580000000001</v>
      </c>
      <c r="R8" s="146">
        <v>125.50216</v>
      </c>
      <c r="S8" s="144">
        <v>137.23336</v>
      </c>
      <c r="T8" s="145">
        <v>3.2222200000000001</v>
      </c>
      <c r="U8" s="146">
        <v>4.12338</v>
      </c>
      <c r="V8" s="144">
        <v>4.3754</v>
      </c>
      <c r="W8" s="91"/>
      <c r="X8" s="91"/>
      <c r="Y8" s="91"/>
      <c r="Z8" s="142">
        <f t="shared" si="0"/>
        <v>4.0717334999999997</v>
      </c>
      <c r="AA8" s="143">
        <f t="shared" si="0"/>
        <v>2.5701779999999999</v>
      </c>
      <c r="AB8" s="144">
        <f t="shared" si="0"/>
        <v>1.8069381666666666</v>
      </c>
      <c r="AC8" s="145">
        <f t="shared" si="0"/>
        <v>6.8280495000000005</v>
      </c>
      <c r="AD8" s="146">
        <f t="shared" si="0"/>
        <v>4.7220440000000004</v>
      </c>
      <c r="AE8" s="147">
        <f t="shared" si="0"/>
        <v>3.4821246666666665</v>
      </c>
      <c r="AF8" s="148">
        <f t="shared" si="0"/>
        <v>4.6275789999999999</v>
      </c>
      <c r="AG8" s="146">
        <f t="shared" si="0"/>
        <v>3.1375540000000002</v>
      </c>
      <c r="AH8" s="144">
        <f t="shared" si="0"/>
        <v>2.2872226666666666</v>
      </c>
      <c r="AI8" s="145">
        <f t="shared" si="0"/>
        <v>0.161111</v>
      </c>
      <c r="AJ8" s="146">
        <f t="shared" si="0"/>
        <v>0.1030845</v>
      </c>
      <c r="AK8" s="144">
        <f t="shared" si="0"/>
        <v>7.2923333333333326E-2</v>
      </c>
      <c r="AL8" s="91"/>
    </row>
    <row r="9" spans="1:38" x14ac:dyDescent="0.25">
      <c r="A9" s="6"/>
      <c r="B9" s="38"/>
      <c r="C9" s="30">
        <v>2</v>
      </c>
      <c r="D9" s="31">
        <v>1</v>
      </c>
      <c r="E9" s="32">
        <v>3</v>
      </c>
      <c r="F9" s="33">
        <v>2.8083900000000002</v>
      </c>
      <c r="G9" s="35">
        <v>1.7</v>
      </c>
      <c r="H9" s="35">
        <v>89</v>
      </c>
      <c r="I9" s="36">
        <v>88.104320000000001</v>
      </c>
      <c r="J9" s="37">
        <v>7.39</v>
      </c>
      <c r="K9" s="127">
        <v>73.333389999999994</v>
      </c>
      <c r="L9" s="128">
        <v>94.960310000000007</v>
      </c>
      <c r="M9" s="129">
        <v>101.33835000000001</v>
      </c>
      <c r="N9" s="130">
        <v>124.07106</v>
      </c>
      <c r="O9" s="131">
        <v>178.34010000000001</v>
      </c>
      <c r="P9" s="132">
        <v>202.07753</v>
      </c>
      <c r="Q9" s="133">
        <v>79.107919999999993</v>
      </c>
      <c r="R9" s="131">
        <v>110.07044</v>
      </c>
      <c r="S9" s="129">
        <v>122.18904000000001</v>
      </c>
      <c r="T9" s="130">
        <v>2.8191199999999998</v>
      </c>
      <c r="U9" s="131">
        <v>3.7500599999999999</v>
      </c>
      <c r="V9" s="129">
        <v>4.05748</v>
      </c>
      <c r="W9" s="91"/>
      <c r="X9" s="91"/>
      <c r="Y9" s="91"/>
      <c r="Z9" s="127">
        <f t="shared" si="0"/>
        <v>3.6666694999999998</v>
      </c>
      <c r="AA9" s="128">
        <f t="shared" si="0"/>
        <v>2.3740077500000001</v>
      </c>
      <c r="AB9" s="129">
        <f t="shared" si="0"/>
        <v>1.6889725</v>
      </c>
      <c r="AC9" s="130">
        <f t="shared" si="0"/>
        <v>6.2035530000000003</v>
      </c>
      <c r="AD9" s="131">
        <f t="shared" si="0"/>
        <v>4.4585024999999998</v>
      </c>
      <c r="AE9" s="132">
        <f t="shared" si="0"/>
        <v>3.3679588333333332</v>
      </c>
      <c r="AF9" s="133">
        <f t="shared" si="0"/>
        <v>3.9553959999999995</v>
      </c>
      <c r="AG9" s="131">
        <f t="shared" si="0"/>
        <v>2.7517610000000001</v>
      </c>
      <c r="AH9" s="129">
        <f t="shared" si="0"/>
        <v>2.0364840000000002</v>
      </c>
      <c r="AI9" s="130">
        <f t="shared" si="0"/>
        <v>0.140956</v>
      </c>
      <c r="AJ9" s="131">
        <f t="shared" si="0"/>
        <v>9.3751500000000002E-2</v>
      </c>
      <c r="AK9" s="129">
        <f t="shared" si="0"/>
        <v>6.7624666666666666E-2</v>
      </c>
      <c r="AL9" s="91"/>
    </row>
    <row r="10" spans="1:38" x14ac:dyDescent="0.25">
      <c r="A10" s="6"/>
      <c r="B10" s="38"/>
      <c r="C10" s="39"/>
      <c r="D10" s="40">
        <v>2</v>
      </c>
      <c r="E10" s="41">
        <v>3</v>
      </c>
      <c r="F10" s="42">
        <v>2.8766600000000002</v>
      </c>
      <c r="G10" s="43">
        <v>1.7</v>
      </c>
      <c r="H10" s="43">
        <v>89</v>
      </c>
      <c r="I10" s="44">
        <v>88.661839999999998</v>
      </c>
      <c r="J10" s="45">
        <v>4.8</v>
      </c>
      <c r="K10" s="135">
        <v>75.077719999999999</v>
      </c>
      <c r="L10" s="136">
        <v>96.65804</v>
      </c>
      <c r="M10" s="137">
        <v>102.86108</v>
      </c>
      <c r="N10" s="138">
        <v>132.05275</v>
      </c>
      <c r="O10" s="139">
        <v>188.98459</v>
      </c>
      <c r="P10" s="140">
        <v>213.52959000000001</v>
      </c>
      <c r="Q10" s="141">
        <v>83.767330000000001</v>
      </c>
      <c r="R10" s="139">
        <v>116.12595</v>
      </c>
      <c r="S10" s="137">
        <v>128.62581</v>
      </c>
      <c r="T10" s="138">
        <v>2.88958</v>
      </c>
      <c r="U10" s="139">
        <v>3.8282500000000002</v>
      </c>
      <c r="V10" s="137">
        <v>4.1331699999999998</v>
      </c>
      <c r="W10" s="91"/>
      <c r="X10" s="91"/>
      <c r="Y10" s="91"/>
      <c r="Z10" s="135">
        <f t="shared" si="0"/>
        <v>3.7538860000000001</v>
      </c>
      <c r="AA10" s="136">
        <f t="shared" si="0"/>
        <v>2.4164509999999999</v>
      </c>
      <c r="AB10" s="137">
        <f t="shared" si="0"/>
        <v>1.7143513333333333</v>
      </c>
      <c r="AC10" s="138">
        <f t="shared" si="0"/>
        <v>6.6026375000000002</v>
      </c>
      <c r="AD10" s="139">
        <f t="shared" si="0"/>
        <v>4.7246147499999998</v>
      </c>
      <c r="AE10" s="140">
        <f t="shared" si="0"/>
        <v>3.5588265000000003</v>
      </c>
      <c r="AF10" s="141">
        <f t="shared" si="0"/>
        <v>4.1883664999999999</v>
      </c>
      <c r="AG10" s="139">
        <f t="shared" si="0"/>
        <v>2.9031487500000002</v>
      </c>
      <c r="AH10" s="137">
        <f t="shared" si="0"/>
        <v>2.1437634999999999</v>
      </c>
      <c r="AI10" s="138">
        <f t="shared" si="0"/>
        <v>0.144479</v>
      </c>
      <c r="AJ10" s="139">
        <f t="shared" si="0"/>
        <v>9.5706250000000007E-2</v>
      </c>
      <c r="AK10" s="137">
        <f t="shared" si="0"/>
        <v>6.8886166666666665E-2</v>
      </c>
      <c r="AL10" s="91"/>
    </row>
    <row r="11" spans="1:38" ht="15.75" thickBot="1" x14ac:dyDescent="0.3">
      <c r="A11" s="6"/>
      <c r="B11" s="38"/>
      <c r="C11" s="46"/>
      <c r="D11" s="47">
        <v>3</v>
      </c>
      <c r="E11" s="48">
        <v>3</v>
      </c>
      <c r="F11" s="49">
        <v>2.84145</v>
      </c>
      <c r="G11" s="50">
        <v>1.7</v>
      </c>
      <c r="H11" s="50">
        <v>89</v>
      </c>
      <c r="I11" s="51">
        <v>87.914240000000007</v>
      </c>
      <c r="J11" s="52">
        <v>3.76</v>
      </c>
      <c r="K11" s="142">
        <v>76.175150000000002</v>
      </c>
      <c r="L11" s="143">
        <v>99.643990000000002</v>
      </c>
      <c r="M11" s="144">
        <v>106.87452</v>
      </c>
      <c r="N11" s="145">
        <v>132.05275</v>
      </c>
      <c r="O11" s="146">
        <v>184.46422000000001</v>
      </c>
      <c r="P11" s="147">
        <v>208.93290999999999</v>
      </c>
      <c r="Q11" s="148">
        <v>83.95035</v>
      </c>
      <c r="R11" s="146">
        <v>117.00521999999999</v>
      </c>
      <c r="S11" s="144">
        <v>130.02035000000001</v>
      </c>
      <c r="T11" s="145">
        <v>2.9156499999999999</v>
      </c>
      <c r="U11" s="146">
        <v>3.8587500000000001</v>
      </c>
      <c r="V11" s="144">
        <v>4.1638099999999998</v>
      </c>
      <c r="W11" s="91"/>
      <c r="X11" s="91"/>
      <c r="Y11" s="91"/>
      <c r="Z11" s="142">
        <f t="shared" si="0"/>
        <v>3.8087575</v>
      </c>
      <c r="AA11" s="143">
        <f t="shared" si="0"/>
        <v>2.4910997500000001</v>
      </c>
      <c r="AB11" s="144">
        <f t="shared" si="0"/>
        <v>1.781242</v>
      </c>
      <c r="AC11" s="145">
        <f t="shared" si="0"/>
        <v>6.6026375000000002</v>
      </c>
      <c r="AD11" s="146">
        <f t="shared" si="0"/>
        <v>4.6116055000000005</v>
      </c>
      <c r="AE11" s="147">
        <f t="shared" si="0"/>
        <v>3.4822151666666668</v>
      </c>
      <c r="AF11" s="148">
        <f t="shared" si="0"/>
        <v>4.1975175</v>
      </c>
      <c r="AG11" s="146">
        <f t="shared" si="0"/>
        <v>2.9251304999999999</v>
      </c>
      <c r="AH11" s="144">
        <f t="shared" si="0"/>
        <v>2.1670058333333335</v>
      </c>
      <c r="AI11" s="145">
        <f t="shared" si="0"/>
        <v>0.14578249999999998</v>
      </c>
      <c r="AJ11" s="146">
        <f t="shared" si="0"/>
        <v>9.6468750000000006E-2</v>
      </c>
      <c r="AK11" s="144">
        <f t="shared" si="0"/>
        <v>6.9396833333333324E-2</v>
      </c>
      <c r="AL11" s="91"/>
    </row>
    <row r="12" spans="1:38" x14ac:dyDescent="0.25">
      <c r="A12" s="6"/>
      <c r="B12" s="38"/>
      <c r="C12" s="30">
        <v>3</v>
      </c>
      <c r="D12" s="31">
        <v>1</v>
      </c>
      <c r="E12" s="32">
        <v>2</v>
      </c>
      <c r="F12" s="33">
        <v>1.91536</v>
      </c>
      <c r="G12" s="35">
        <v>1.4</v>
      </c>
      <c r="H12" s="35">
        <v>89</v>
      </c>
      <c r="I12" s="36">
        <v>88.556929999999994</v>
      </c>
      <c r="J12" s="37">
        <v>3.98</v>
      </c>
      <c r="K12" s="127">
        <v>72.741330000000005</v>
      </c>
      <c r="L12" s="128">
        <v>89.476780000000005</v>
      </c>
      <c r="M12" s="129">
        <v>93.327070000000006</v>
      </c>
      <c r="N12" s="130">
        <v>125.89261999999999</v>
      </c>
      <c r="O12" s="131">
        <v>173.04168000000001</v>
      </c>
      <c r="P12" s="132">
        <v>190.69983999999999</v>
      </c>
      <c r="Q12" s="133">
        <v>81.305539999999993</v>
      </c>
      <c r="R12" s="131">
        <v>108.18552</v>
      </c>
      <c r="S12" s="129">
        <v>117.07216</v>
      </c>
      <c r="T12" s="130">
        <v>2.8128899999999999</v>
      </c>
      <c r="U12" s="131">
        <v>3.54867</v>
      </c>
      <c r="V12" s="129">
        <v>3.7411400000000001</v>
      </c>
      <c r="W12" s="91"/>
      <c r="X12" s="91"/>
      <c r="Y12" s="91"/>
      <c r="Z12" s="127">
        <f t="shared" si="0"/>
        <v>3.6370665000000004</v>
      </c>
      <c r="AA12" s="128">
        <f t="shared" si="0"/>
        <v>2.2369194999999999</v>
      </c>
      <c r="AB12" s="129">
        <f t="shared" si="0"/>
        <v>1.5554511666666668</v>
      </c>
      <c r="AC12" s="130">
        <f t="shared" si="0"/>
        <v>6.2946309999999999</v>
      </c>
      <c r="AD12" s="131">
        <f t="shared" si="0"/>
        <v>4.3260420000000002</v>
      </c>
      <c r="AE12" s="132">
        <f t="shared" si="0"/>
        <v>3.1783306666666666</v>
      </c>
      <c r="AF12" s="133">
        <f t="shared" si="0"/>
        <v>4.065277</v>
      </c>
      <c r="AG12" s="131">
        <f t="shared" si="0"/>
        <v>2.7046380000000001</v>
      </c>
      <c r="AH12" s="129">
        <f t="shared" si="0"/>
        <v>1.9512026666666666</v>
      </c>
      <c r="AI12" s="130">
        <f t="shared" si="0"/>
        <v>0.14064450000000001</v>
      </c>
      <c r="AJ12" s="131">
        <f t="shared" si="0"/>
        <v>8.8716749999999997E-2</v>
      </c>
      <c r="AK12" s="129">
        <f t="shared" si="0"/>
        <v>6.2352333333333336E-2</v>
      </c>
      <c r="AL12" s="91"/>
    </row>
    <row r="13" spans="1:38" x14ac:dyDescent="0.25">
      <c r="A13" s="6"/>
      <c r="B13" s="38"/>
      <c r="C13" s="39"/>
      <c r="D13" s="40">
        <v>2</v>
      </c>
      <c r="E13" s="41">
        <v>2</v>
      </c>
      <c r="F13" s="42">
        <v>1.9189000000000001</v>
      </c>
      <c r="G13" s="43">
        <v>1.4</v>
      </c>
      <c r="H13" s="43">
        <v>89</v>
      </c>
      <c r="I13" s="44">
        <v>88.410060000000001</v>
      </c>
      <c r="J13" s="45">
        <v>4.0599999999999996</v>
      </c>
      <c r="K13" s="135">
        <v>69.873279999999994</v>
      </c>
      <c r="L13" s="136">
        <v>89.564909999999998</v>
      </c>
      <c r="M13" s="137">
        <v>95.11439</v>
      </c>
      <c r="N13" s="138">
        <v>125.52464000000001</v>
      </c>
      <c r="O13" s="139">
        <v>177.97275999999999</v>
      </c>
      <c r="P13" s="140">
        <v>199.88722999999999</v>
      </c>
      <c r="Q13" s="141">
        <v>78.281549999999996</v>
      </c>
      <c r="R13" s="139">
        <v>107.73327999999999</v>
      </c>
      <c r="S13" s="137">
        <v>118.81386000000001</v>
      </c>
      <c r="T13" s="138">
        <v>2.7434599999999998</v>
      </c>
      <c r="U13" s="139">
        <v>3.6429399999999998</v>
      </c>
      <c r="V13" s="137">
        <v>3.93784</v>
      </c>
      <c r="W13" s="91"/>
      <c r="X13" s="149"/>
      <c r="Y13" s="91"/>
      <c r="Z13" s="135">
        <f t="shared" si="0"/>
        <v>3.4936639999999999</v>
      </c>
      <c r="AA13" s="136">
        <f t="shared" si="0"/>
        <v>2.2391227499999999</v>
      </c>
      <c r="AB13" s="137">
        <f t="shared" si="0"/>
        <v>1.5852398333333333</v>
      </c>
      <c r="AC13" s="138">
        <f t="shared" si="0"/>
        <v>6.2762320000000003</v>
      </c>
      <c r="AD13" s="139">
        <f t="shared" si="0"/>
        <v>4.449319</v>
      </c>
      <c r="AE13" s="140">
        <f t="shared" si="0"/>
        <v>3.3314538333333332</v>
      </c>
      <c r="AF13" s="141">
        <f t="shared" si="0"/>
        <v>3.9140774999999999</v>
      </c>
      <c r="AG13" s="139">
        <f t="shared" si="0"/>
        <v>2.6933319999999998</v>
      </c>
      <c r="AH13" s="137">
        <f t="shared" si="0"/>
        <v>1.9802310000000001</v>
      </c>
      <c r="AI13" s="138">
        <f t="shared" si="0"/>
        <v>0.13717299999999999</v>
      </c>
      <c r="AJ13" s="139">
        <f t="shared" si="0"/>
        <v>9.1073500000000002E-2</v>
      </c>
      <c r="AK13" s="137">
        <f t="shared" si="0"/>
        <v>6.563066666666667E-2</v>
      </c>
      <c r="AL13" s="91"/>
    </row>
    <row r="14" spans="1:38" ht="15.75" thickBot="1" x14ac:dyDescent="0.3">
      <c r="A14" s="6"/>
      <c r="B14" s="38"/>
      <c r="C14" s="46"/>
      <c r="D14" s="47">
        <v>3</v>
      </c>
      <c r="E14" s="48">
        <v>2</v>
      </c>
      <c r="F14" s="49">
        <v>1.9292499999999999</v>
      </c>
      <c r="G14" s="50">
        <v>1.4</v>
      </c>
      <c r="H14" s="50">
        <v>89</v>
      </c>
      <c r="I14" s="51">
        <v>88.516869999999997</v>
      </c>
      <c r="J14" s="52">
        <v>3.68</v>
      </c>
      <c r="K14" s="142">
        <v>73.851370000000003</v>
      </c>
      <c r="L14" s="143">
        <v>94.115819999999999</v>
      </c>
      <c r="M14" s="144">
        <v>99.676289999999995</v>
      </c>
      <c r="N14" s="145">
        <v>129.27968000000001</v>
      </c>
      <c r="O14" s="146">
        <v>182.59931</v>
      </c>
      <c r="P14" s="147">
        <v>204.59025</v>
      </c>
      <c r="Q14" s="148">
        <v>84.315029999999993</v>
      </c>
      <c r="R14" s="146">
        <v>115.71185</v>
      </c>
      <c r="S14" s="144">
        <v>127.40324</v>
      </c>
      <c r="T14" s="145">
        <v>2.8807800000000001</v>
      </c>
      <c r="U14" s="146">
        <v>3.7686899999999999</v>
      </c>
      <c r="V14" s="144">
        <v>4.0423600000000004</v>
      </c>
      <c r="W14" s="91"/>
      <c r="X14" s="149"/>
      <c r="Y14" s="91"/>
      <c r="Z14" s="142">
        <f t="shared" si="0"/>
        <v>3.6925685000000001</v>
      </c>
      <c r="AA14" s="143">
        <f t="shared" si="0"/>
        <v>2.3528954999999998</v>
      </c>
      <c r="AB14" s="144">
        <f t="shared" si="0"/>
        <v>1.6612715</v>
      </c>
      <c r="AC14" s="145">
        <f t="shared" si="0"/>
        <v>6.4639840000000008</v>
      </c>
      <c r="AD14" s="146">
        <f t="shared" si="0"/>
        <v>4.5649827500000004</v>
      </c>
      <c r="AE14" s="147">
        <f t="shared" si="0"/>
        <v>3.4098375000000001</v>
      </c>
      <c r="AF14" s="148">
        <f t="shared" si="0"/>
        <v>4.2157514999999997</v>
      </c>
      <c r="AG14" s="146">
        <f t="shared" si="0"/>
        <v>2.89279625</v>
      </c>
      <c r="AH14" s="144">
        <f t="shared" si="0"/>
        <v>2.1233873333333331</v>
      </c>
      <c r="AI14" s="145">
        <f t="shared" si="0"/>
        <v>0.144039</v>
      </c>
      <c r="AJ14" s="146">
        <f t="shared" si="0"/>
        <v>9.4217250000000002E-2</v>
      </c>
      <c r="AK14" s="144">
        <f t="shared" si="0"/>
        <v>6.7372666666666678E-2</v>
      </c>
      <c r="AL14" s="91"/>
    </row>
    <row r="15" spans="1:38" x14ac:dyDescent="0.25">
      <c r="A15" s="6"/>
      <c r="B15" s="38"/>
      <c r="C15" s="30">
        <v>4</v>
      </c>
      <c r="D15" s="31">
        <v>1</v>
      </c>
      <c r="E15" s="32">
        <v>2</v>
      </c>
      <c r="F15" s="33">
        <v>1.9966600000000001</v>
      </c>
      <c r="G15" s="35">
        <v>2</v>
      </c>
      <c r="H15" s="35">
        <v>89</v>
      </c>
      <c r="I15" s="36">
        <v>88.494749999999996</v>
      </c>
      <c r="J15" s="37">
        <v>3.45</v>
      </c>
      <c r="K15" s="127">
        <v>79.784540000000007</v>
      </c>
      <c r="L15" s="128">
        <v>102.45413000000001</v>
      </c>
      <c r="M15" s="129">
        <v>108.89536</v>
      </c>
      <c r="N15" s="130">
        <v>128.86197000000001</v>
      </c>
      <c r="O15" s="131">
        <v>182.12173000000001</v>
      </c>
      <c r="P15" s="132">
        <v>204.59025</v>
      </c>
      <c r="Q15" s="133">
        <v>89.36036</v>
      </c>
      <c r="R15" s="131">
        <v>122.90249</v>
      </c>
      <c r="S15" s="129">
        <v>135.49279000000001</v>
      </c>
      <c r="T15" s="130">
        <v>2.9945499999999998</v>
      </c>
      <c r="U15" s="131">
        <v>3.93492</v>
      </c>
      <c r="V15" s="129">
        <v>4.2302200000000001</v>
      </c>
      <c r="W15" s="91"/>
      <c r="X15" s="91"/>
      <c r="Y15" s="91"/>
      <c r="Z15" s="127">
        <f t="shared" si="0"/>
        <v>3.9892270000000005</v>
      </c>
      <c r="AA15" s="128">
        <f t="shared" si="0"/>
        <v>2.5613532500000002</v>
      </c>
      <c r="AB15" s="129">
        <f t="shared" si="0"/>
        <v>1.8149226666666667</v>
      </c>
      <c r="AC15" s="130">
        <f t="shared" si="0"/>
        <v>6.4430985000000005</v>
      </c>
      <c r="AD15" s="131">
        <f t="shared" si="0"/>
        <v>4.55304325</v>
      </c>
      <c r="AE15" s="132">
        <f t="shared" si="0"/>
        <v>3.4098375000000001</v>
      </c>
      <c r="AF15" s="133">
        <f t="shared" si="0"/>
        <v>4.4680179999999998</v>
      </c>
      <c r="AG15" s="131">
        <f t="shared" si="0"/>
        <v>3.0725622499999998</v>
      </c>
      <c r="AH15" s="129">
        <f t="shared" si="0"/>
        <v>2.2582131666666667</v>
      </c>
      <c r="AI15" s="130">
        <f t="shared" si="0"/>
        <v>0.14972749999999999</v>
      </c>
      <c r="AJ15" s="131">
        <f t="shared" si="0"/>
        <v>9.8373000000000002E-2</v>
      </c>
      <c r="AK15" s="129">
        <f t="shared" si="0"/>
        <v>7.0503666666666673E-2</v>
      </c>
      <c r="AL15" s="91"/>
    </row>
    <row r="16" spans="1:38" x14ac:dyDescent="0.25">
      <c r="A16" s="6"/>
      <c r="B16" s="38"/>
      <c r="C16" s="39"/>
      <c r="D16" s="40">
        <v>2</v>
      </c>
      <c r="E16" s="41">
        <v>2</v>
      </c>
      <c r="F16" s="42">
        <v>2.00027</v>
      </c>
      <c r="G16" s="43">
        <v>2</v>
      </c>
      <c r="H16" s="43">
        <v>89</v>
      </c>
      <c r="I16" s="44">
        <v>88.667190000000005</v>
      </c>
      <c r="J16" s="45">
        <v>3.32</v>
      </c>
      <c r="K16" s="135">
        <v>77.252650000000003</v>
      </c>
      <c r="L16" s="136">
        <v>99.822130000000001</v>
      </c>
      <c r="M16" s="137">
        <v>106.41584</v>
      </c>
      <c r="N16" s="138">
        <v>130.41278</v>
      </c>
      <c r="O16" s="139">
        <v>185.75980999999999</v>
      </c>
      <c r="P16" s="140">
        <v>209.24902</v>
      </c>
      <c r="Q16" s="141">
        <v>88.45805</v>
      </c>
      <c r="R16" s="139">
        <v>122.78407</v>
      </c>
      <c r="S16" s="137">
        <v>136.10423</v>
      </c>
      <c r="T16" s="138">
        <v>2.9926200000000001</v>
      </c>
      <c r="U16" s="139">
        <v>3.9298899999999999</v>
      </c>
      <c r="V16" s="137">
        <v>4.2234299999999996</v>
      </c>
      <c r="W16" s="91"/>
      <c r="X16" s="91"/>
      <c r="Y16" s="91"/>
      <c r="Z16" s="135">
        <f t="shared" si="0"/>
        <v>3.8626325000000001</v>
      </c>
      <c r="AA16" s="136">
        <f t="shared" si="0"/>
        <v>2.4955532499999999</v>
      </c>
      <c r="AB16" s="137">
        <f t="shared" si="0"/>
        <v>1.7735973333333335</v>
      </c>
      <c r="AC16" s="138">
        <f t="shared" si="0"/>
        <v>6.5206390000000001</v>
      </c>
      <c r="AD16" s="139">
        <f t="shared" si="0"/>
        <v>4.6439952499999997</v>
      </c>
      <c r="AE16" s="140">
        <f t="shared" si="0"/>
        <v>3.4874836666666669</v>
      </c>
      <c r="AF16" s="141">
        <f t="shared" si="0"/>
        <v>4.4229025000000002</v>
      </c>
      <c r="AG16" s="139">
        <f t="shared" si="0"/>
        <v>3.0696017499999999</v>
      </c>
      <c r="AH16" s="137">
        <f t="shared" si="0"/>
        <v>2.2684038333333332</v>
      </c>
      <c r="AI16" s="138">
        <f t="shared" si="0"/>
        <v>0.14963100000000001</v>
      </c>
      <c r="AJ16" s="139">
        <f t="shared" si="0"/>
        <v>9.8247249999999994E-2</v>
      </c>
      <c r="AK16" s="137">
        <f t="shared" si="0"/>
        <v>7.0390499999999995E-2</v>
      </c>
      <c r="AL16" s="91"/>
    </row>
    <row r="17" spans="1:38" ht="15.75" thickBot="1" x14ac:dyDescent="0.3">
      <c r="A17" s="6"/>
      <c r="B17" s="38"/>
      <c r="C17" s="46"/>
      <c r="D17" s="47">
        <v>3</v>
      </c>
      <c r="E17" s="48">
        <v>2</v>
      </c>
      <c r="F17" s="49">
        <v>1.98976</v>
      </c>
      <c r="G17" s="50">
        <v>2</v>
      </c>
      <c r="H17" s="50">
        <v>89</v>
      </c>
      <c r="I17" s="51">
        <v>88.691059999999993</v>
      </c>
      <c r="J17" s="52">
        <v>3.23</v>
      </c>
      <c r="K17" s="142">
        <v>76.927049999999994</v>
      </c>
      <c r="L17" s="143">
        <v>98.739530000000002</v>
      </c>
      <c r="M17" s="144">
        <v>104.92440999999999</v>
      </c>
      <c r="N17" s="145">
        <v>128.88374999999999</v>
      </c>
      <c r="O17" s="146">
        <v>183.31684999999999</v>
      </c>
      <c r="P17" s="147">
        <v>206.30627000000001</v>
      </c>
      <c r="Q17" s="148">
        <v>89.153819999999996</v>
      </c>
      <c r="R17" s="146">
        <v>123.41464999999999</v>
      </c>
      <c r="S17" s="144">
        <v>136.58072000000001</v>
      </c>
      <c r="T17" s="145">
        <v>2.9659399999999998</v>
      </c>
      <c r="U17" s="146">
        <v>3.9083700000000001</v>
      </c>
      <c r="V17" s="144">
        <v>4.20784</v>
      </c>
      <c r="W17" s="91"/>
      <c r="X17" s="91"/>
      <c r="Y17" s="91"/>
      <c r="Z17" s="142">
        <f t="shared" si="0"/>
        <v>3.8463524999999996</v>
      </c>
      <c r="AA17" s="143">
        <f t="shared" si="0"/>
        <v>2.4684882500000001</v>
      </c>
      <c r="AB17" s="144">
        <f t="shared" si="0"/>
        <v>1.7487401666666667</v>
      </c>
      <c r="AC17" s="145">
        <f t="shared" si="0"/>
        <v>6.4441875</v>
      </c>
      <c r="AD17" s="146">
        <f t="shared" si="0"/>
        <v>4.5829212500000001</v>
      </c>
      <c r="AE17" s="147">
        <f t="shared" si="0"/>
        <v>3.4384378333333334</v>
      </c>
      <c r="AF17" s="148">
        <f t="shared" si="0"/>
        <v>4.4576909999999996</v>
      </c>
      <c r="AG17" s="146">
        <f t="shared" si="0"/>
        <v>3.0853662499999999</v>
      </c>
      <c r="AH17" s="144">
        <f t="shared" si="0"/>
        <v>2.2763453333333334</v>
      </c>
      <c r="AI17" s="145">
        <f t="shared" si="0"/>
        <v>0.14829699999999998</v>
      </c>
      <c r="AJ17" s="146">
        <f t="shared" si="0"/>
        <v>9.7709249999999997E-2</v>
      </c>
      <c r="AK17" s="144">
        <f t="shared" si="0"/>
        <v>7.0130666666666661E-2</v>
      </c>
      <c r="AL17" s="91"/>
    </row>
    <row r="18" spans="1:38" x14ac:dyDescent="0.25">
      <c r="A18" s="6"/>
      <c r="B18" s="38"/>
      <c r="C18" s="30">
        <v>5</v>
      </c>
      <c r="D18" s="31">
        <v>1</v>
      </c>
      <c r="E18" s="32">
        <v>2</v>
      </c>
      <c r="F18" s="33">
        <v>1.92502</v>
      </c>
      <c r="G18" s="35">
        <v>1.7</v>
      </c>
      <c r="H18" s="35">
        <v>80</v>
      </c>
      <c r="I18" s="36">
        <v>79.213310000000007</v>
      </c>
      <c r="J18" s="37">
        <v>3.58</v>
      </c>
      <c r="K18" s="127">
        <v>83.532920000000004</v>
      </c>
      <c r="L18" s="128">
        <v>105.76142</v>
      </c>
      <c r="M18" s="129">
        <v>111.67653</v>
      </c>
      <c r="N18" s="130">
        <v>142.62157999999999</v>
      </c>
      <c r="O18" s="131">
        <v>194.87128000000001</v>
      </c>
      <c r="P18" s="132">
        <v>214.01304999999999</v>
      </c>
      <c r="Q18" s="133">
        <v>92.031769999999995</v>
      </c>
      <c r="R18" s="131">
        <v>123.01871</v>
      </c>
      <c r="S18" s="129">
        <v>133.45196000000001</v>
      </c>
      <c r="T18" s="130">
        <v>2.9699300000000002</v>
      </c>
      <c r="U18" s="131">
        <v>3.8658700000000001</v>
      </c>
      <c r="V18" s="129">
        <v>4.1361499999999998</v>
      </c>
      <c r="W18" s="91"/>
      <c r="X18" s="91"/>
      <c r="Y18" s="91"/>
      <c r="Z18" s="127">
        <f t="shared" si="0"/>
        <v>4.1766459999999999</v>
      </c>
      <c r="AA18" s="128">
        <f t="shared" si="0"/>
        <v>2.6440355000000002</v>
      </c>
      <c r="AB18" s="129">
        <f t="shared" si="0"/>
        <v>1.8612755000000001</v>
      </c>
      <c r="AC18" s="130">
        <f t="shared" si="0"/>
        <v>7.1310789999999997</v>
      </c>
      <c r="AD18" s="131">
        <f t="shared" si="0"/>
        <v>4.8717820000000005</v>
      </c>
      <c r="AE18" s="132">
        <f t="shared" si="0"/>
        <v>3.5668841666666666</v>
      </c>
      <c r="AF18" s="133">
        <f t="shared" si="0"/>
        <v>4.6015885000000001</v>
      </c>
      <c r="AG18" s="131">
        <f t="shared" si="0"/>
        <v>3.0754677500000001</v>
      </c>
      <c r="AH18" s="129">
        <f t="shared" si="0"/>
        <v>2.2241993333333334</v>
      </c>
      <c r="AI18" s="130">
        <f t="shared" si="0"/>
        <v>0.1484965</v>
      </c>
      <c r="AJ18" s="131">
        <f t="shared" si="0"/>
        <v>9.6646750000000003E-2</v>
      </c>
      <c r="AK18" s="129">
        <f t="shared" si="0"/>
        <v>6.8935833333333335E-2</v>
      </c>
      <c r="AL18" s="91"/>
    </row>
    <row r="19" spans="1:38" x14ac:dyDescent="0.25">
      <c r="A19" s="6"/>
      <c r="B19" s="38"/>
      <c r="C19" s="39"/>
      <c r="D19" s="40">
        <v>2</v>
      </c>
      <c r="E19" s="41">
        <v>2</v>
      </c>
      <c r="F19" s="42">
        <v>1.92435</v>
      </c>
      <c r="G19" s="43">
        <v>1.7</v>
      </c>
      <c r="H19" s="43">
        <v>80</v>
      </c>
      <c r="I19" s="44">
        <v>79.187659999999994</v>
      </c>
      <c r="J19" s="45">
        <v>3.82</v>
      </c>
      <c r="K19" s="135">
        <v>80.676860000000005</v>
      </c>
      <c r="L19" s="136">
        <v>101.69593</v>
      </c>
      <c r="M19" s="137">
        <v>107.17211</v>
      </c>
      <c r="N19" s="138">
        <v>133.36365000000001</v>
      </c>
      <c r="O19" s="139">
        <v>186.77307999999999</v>
      </c>
      <c r="P19" s="140">
        <v>208.16247000000001</v>
      </c>
      <c r="Q19" s="141">
        <v>88.050479999999993</v>
      </c>
      <c r="R19" s="139">
        <v>120.27916</v>
      </c>
      <c r="S19" s="137">
        <v>132.07567</v>
      </c>
      <c r="T19" s="138">
        <v>2.9452600000000002</v>
      </c>
      <c r="U19" s="139">
        <v>3.9254899999999999</v>
      </c>
      <c r="V19" s="137">
        <v>4.2517300000000002</v>
      </c>
      <c r="W19" s="91"/>
      <c r="X19" s="91"/>
      <c r="Y19" s="91"/>
      <c r="Z19" s="135">
        <f t="shared" si="0"/>
        <v>4.0338430000000001</v>
      </c>
      <c r="AA19" s="136">
        <f t="shared" si="0"/>
        <v>2.5423982500000002</v>
      </c>
      <c r="AB19" s="137">
        <f t="shared" si="0"/>
        <v>1.7862018333333334</v>
      </c>
      <c r="AC19" s="138">
        <f t="shared" si="0"/>
        <v>6.6681825000000003</v>
      </c>
      <c r="AD19" s="139">
        <f t="shared" si="0"/>
        <v>4.669327</v>
      </c>
      <c r="AE19" s="140">
        <f t="shared" si="0"/>
        <v>3.4693745000000002</v>
      </c>
      <c r="AF19" s="141">
        <f t="shared" si="0"/>
        <v>4.4025239999999997</v>
      </c>
      <c r="AG19" s="139">
        <f t="shared" si="0"/>
        <v>3.0069790000000003</v>
      </c>
      <c r="AH19" s="137">
        <f t="shared" si="0"/>
        <v>2.2012611666666668</v>
      </c>
      <c r="AI19" s="138">
        <f t="shared" si="0"/>
        <v>0.14726300000000001</v>
      </c>
      <c r="AJ19" s="139">
        <f t="shared" si="0"/>
        <v>9.8137249999999995E-2</v>
      </c>
      <c r="AK19" s="137">
        <f t="shared" si="0"/>
        <v>7.0862166666666671E-2</v>
      </c>
      <c r="AL19" s="91"/>
    </row>
    <row r="20" spans="1:38" ht="15.75" thickBot="1" x14ac:dyDescent="0.3">
      <c r="A20" s="6"/>
      <c r="B20" s="38"/>
      <c r="C20" s="46"/>
      <c r="D20" s="47">
        <v>3</v>
      </c>
      <c r="E20" s="48">
        <v>2</v>
      </c>
      <c r="F20" s="49">
        <v>1.9536800000000001</v>
      </c>
      <c r="G20" s="50">
        <v>1.7</v>
      </c>
      <c r="H20" s="50">
        <v>80</v>
      </c>
      <c r="I20" s="51">
        <v>79.053380000000004</v>
      </c>
      <c r="J20" s="52">
        <v>3.27</v>
      </c>
      <c r="K20" s="142">
        <v>81.485759999999999</v>
      </c>
      <c r="L20" s="143">
        <v>105.35751</v>
      </c>
      <c r="M20" s="144">
        <v>112.35089000000001</v>
      </c>
      <c r="N20" s="145">
        <v>128.54266000000001</v>
      </c>
      <c r="O20" s="146">
        <v>182.81079</v>
      </c>
      <c r="P20" s="147">
        <v>205.72171</v>
      </c>
      <c r="Q20" s="148">
        <v>86.660550000000001</v>
      </c>
      <c r="R20" s="146">
        <v>120.21304000000001</v>
      </c>
      <c r="S20" s="144">
        <v>133.20359999999999</v>
      </c>
      <c r="T20" s="145">
        <v>3.0454300000000001</v>
      </c>
      <c r="U20" s="146">
        <v>4.1028599999999997</v>
      </c>
      <c r="V20" s="144">
        <v>4.4700199999999999</v>
      </c>
      <c r="W20" s="91"/>
      <c r="X20" s="91"/>
      <c r="Y20" s="91"/>
      <c r="Z20" s="142">
        <f t="shared" si="0"/>
        <v>4.0742880000000001</v>
      </c>
      <c r="AA20" s="143">
        <f t="shared" si="0"/>
        <v>2.6339377500000003</v>
      </c>
      <c r="AB20" s="144">
        <f t="shared" si="0"/>
        <v>1.8725148333333335</v>
      </c>
      <c r="AC20" s="145">
        <f t="shared" si="0"/>
        <v>6.4271330000000004</v>
      </c>
      <c r="AD20" s="146">
        <f t="shared" si="0"/>
        <v>4.5702697499999996</v>
      </c>
      <c r="AE20" s="147">
        <f t="shared" si="0"/>
        <v>3.4286951666666665</v>
      </c>
      <c r="AF20" s="148">
        <f t="shared" si="0"/>
        <v>4.3330275</v>
      </c>
      <c r="AG20" s="146">
        <f t="shared" si="0"/>
        <v>3.0053260000000002</v>
      </c>
      <c r="AH20" s="144">
        <f t="shared" si="0"/>
        <v>2.2200599999999997</v>
      </c>
      <c r="AI20" s="145">
        <f t="shared" si="0"/>
        <v>0.1522715</v>
      </c>
      <c r="AJ20" s="146">
        <f t="shared" si="0"/>
        <v>0.1025715</v>
      </c>
      <c r="AK20" s="144">
        <f t="shared" si="0"/>
        <v>7.4500333333333335E-2</v>
      </c>
      <c r="AL20" s="91"/>
    </row>
    <row r="21" spans="1:38" x14ac:dyDescent="0.25">
      <c r="A21" s="6"/>
      <c r="B21" s="38"/>
      <c r="C21" s="54">
        <v>6</v>
      </c>
      <c r="D21" s="55">
        <v>1</v>
      </c>
      <c r="E21" s="56">
        <v>2</v>
      </c>
      <c r="F21" s="57">
        <v>1.9152899999999999</v>
      </c>
      <c r="G21" s="58">
        <v>1.7</v>
      </c>
      <c r="H21" s="58">
        <v>98</v>
      </c>
      <c r="I21" s="59">
        <v>96.543419999999998</v>
      </c>
      <c r="J21" s="60">
        <v>2.92</v>
      </c>
      <c r="K21" s="150">
        <v>77.277979999999999</v>
      </c>
      <c r="L21" s="151">
        <v>100.05978</v>
      </c>
      <c r="M21" s="152">
        <v>106.77593</v>
      </c>
      <c r="N21" s="153">
        <v>127.67903</v>
      </c>
      <c r="O21" s="154">
        <v>180.31037000000001</v>
      </c>
      <c r="P21" s="155">
        <v>202.00585000000001</v>
      </c>
      <c r="Q21" s="156">
        <v>82.790030000000002</v>
      </c>
      <c r="R21" s="154">
        <v>114.54389</v>
      </c>
      <c r="S21" s="152">
        <v>126.72298000000001</v>
      </c>
      <c r="T21" s="153">
        <v>2.96719</v>
      </c>
      <c r="U21" s="154">
        <v>3.9352499999999999</v>
      </c>
      <c r="V21" s="152">
        <v>4.25108</v>
      </c>
      <c r="W21" s="91"/>
      <c r="X21" s="91"/>
      <c r="Y21" s="91"/>
      <c r="Z21" s="150">
        <f t="shared" si="0"/>
        <v>3.863899</v>
      </c>
      <c r="AA21" s="151">
        <f t="shared" si="0"/>
        <v>2.5014945000000002</v>
      </c>
      <c r="AB21" s="152">
        <f t="shared" si="0"/>
        <v>1.7795988333333335</v>
      </c>
      <c r="AC21" s="153">
        <f t="shared" si="0"/>
        <v>6.3839515000000002</v>
      </c>
      <c r="AD21" s="154">
        <f t="shared" si="0"/>
        <v>4.5077592500000003</v>
      </c>
      <c r="AE21" s="155">
        <f t="shared" si="0"/>
        <v>3.366764166666667</v>
      </c>
      <c r="AF21" s="156">
        <f t="shared" si="0"/>
        <v>4.1395014999999997</v>
      </c>
      <c r="AG21" s="154">
        <f t="shared" si="0"/>
        <v>2.8635972500000002</v>
      </c>
      <c r="AH21" s="152">
        <f t="shared" si="0"/>
        <v>2.1120496666666666</v>
      </c>
      <c r="AI21" s="153">
        <f t="shared" si="0"/>
        <v>0.14835950000000001</v>
      </c>
      <c r="AJ21" s="154">
        <f t="shared" si="0"/>
        <v>9.8381250000000003E-2</v>
      </c>
      <c r="AK21" s="152">
        <f t="shared" si="0"/>
        <v>7.0851333333333336E-2</v>
      </c>
      <c r="AL21" s="91"/>
    </row>
    <row r="22" spans="1:38" x14ac:dyDescent="0.25">
      <c r="A22" s="6"/>
      <c r="B22" s="38"/>
      <c r="C22" s="39"/>
      <c r="D22" s="40">
        <v>2</v>
      </c>
      <c r="E22" s="41">
        <v>2</v>
      </c>
      <c r="F22" s="42">
        <v>1.90649</v>
      </c>
      <c r="G22" s="43">
        <v>1.7</v>
      </c>
      <c r="H22" s="43">
        <v>98</v>
      </c>
      <c r="I22" s="44">
        <v>96.786789999999996</v>
      </c>
      <c r="J22" s="45">
        <v>3.15</v>
      </c>
      <c r="K22" s="135">
        <v>80.050460000000001</v>
      </c>
      <c r="L22" s="136">
        <v>102.97365000000001</v>
      </c>
      <c r="M22" s="137">
        <v>109.53793</v>
      </c>
      <c r="N22" s="138">
        <v>136.58575999999999</v>
      </c>
      <c r="O22" s="139">
        <v>193.45666</v>
      </c>
      <c r="P22" s="140">
        <v>217.13628</v>
      </c>
      <c r="Q22" s="141">
        <v>88.881039999999999</v>
      </c>
      <c r="R22" s="139">
        <v>123.0398</v>
      </c>
      <c r="S22" s="137">
        <v>136.16768999999999</v>
      </c>
      <c r="T22" s="138">
        <v>3.0910899999999999</v>
      </c>
      <c r="U22" s="139">
        <v>4.0798199999999998</v>
      </c>
      <c r="V22" s="137">
        <v>4.3960800000000004</v>
      </c>
      <c r="W22" s="91"/>
      <c r="X22" s="91"/>
      <c r="Y22" s="91"/>
      <c r="Z22" s="135">
        <f t="shared" ref="Z22:AK68" si="1">K22/K$5</f>
        <v>4.0025230000000001</v>
      </c>
      <c r="AA22" s="136">
        <f t="shared" si="1"/>
        <v>2.5743412500000002</v>
      </c>
      <c r="AB22" s="137">
        <f t="shared" si="1"/>
        <v>1.8256321666666666</v>
      </c>
      <c r="AC22" s="138">
        <f t="shared" si="1"/>
        <v>6.829288</v>
      </c>
      <c r="AD22" s="139">
        <f t="shared" si="1"/>
        <v>4.8364165000000003</v>
      </c>
      <c r="AE22" s="140">
        <f t="shared" si="1"/>
        <v>3.618938</v>
      </c>
      <c r="AF22" s="141">
        <f t="shared" si="1"/>
        <v>4.4440520000000001</v>
      </c>
      <c r="AG22" s="139">
        <f t="shared" si="1"/>
        <v>3.0759949999999998</v>
      </c>
      <c r="AH22" s="137">
        <f t="shared" si="1"/>
        <v>2.2694614999999998</v>
      </c>
      <c r="AI22" s="138">
        <f t="shared" si="1"/>
        <v>0.15455449999999998</v>
      </c>
      <c r="AJ22" s="139">
        <f t="shared" si="1"/>
        <v>0.10199549999999999</v>
      </c>
      <c r="AK22" s="137">
        <f t="shared" si="1"/>
        <v>7.3268000000000014E-2</v>
      </c>
      <c r="AL22" s="91"/>
    </row>
    <row r="23" spans="1:38" ht="15.75" thickBot="1" x14ac:dyDescent="0.3">
      <c r="A23" s="6"/>
      <c r="B23" s="38"/>
      <c r="C23" s="61"/>
      <c r="D23" s="62">
        <v>3</v>
      </c>
      <c r="E23" s="63">
        <v>2</v>
      </c>
      <c r="F23" s="64">
        <v>1.8726799999999999</v>
      </c>
      <c r="G23" s="65">
        <v>1.7</v>
      </c>
      <c r="H23" s="65">
        <v>98</v>
      </c>
      <c r="I23" s="66">
        <v>96.914910000000006</v>
      </c>
      <c r="J23" s="67">
        <v>2.9</v>
      </c>
      <c r="K23" s="157">
        <v>79.51585</v>
      </c>
      <c r="L23" s="158">
        <v>100.15391</v>
      </c>
      <c r="M23" s="159">
        <v>105.51045000000001</v>
      </c>
      <c r="N23" s="160">
        <v>134.75538</v>
      </c>
      <c r="O23" s="161">
        <v>187.91331</v>
      </c>
      <c r="P23" s="162">
        <v>208.88290000000001</v>
      </c>
      <c r="Q23" s="163">
        <v>89.845380000000006</v>
      </c>
      <c r="R23" s="161">
        <v>122.50042000000001</v>
      </c>
      <c r="S23" s="159">
        <v>134.36915999999999</v>
      </c>
      <c r="T23" s="160">
        <v>3.10093</v>
      </c>
      <c r="U23" s="161">
        <v>4.0151500000000002</v>
      </c>
      <c r="V23" s="159">
        <v>4.2846900000000003</v>
      </c>
      <c r="W23" s="91"/>
      <c r="X23" s="91"/>
      <c r="Y23" s="91"/>
      <c r="Z23" s="157">
        <f t="shared" si="1"/>
        <v>3.9757924999999998</v>
      </c>
      <c r="AA23" s="158">
        <f t="shared" si="1"/>
        <v>2.5038477499999998</v>
      </c>
      <c r="AB23" s="159">
        <f t="shared" si="1"/>
        <v>1.7585075000000001</v>
      </c>
      <c r="AC23" s="160">
        <f t="shared" si="1"/>
        <v>6.7377690000000001</v>
      </c>
      <c r="AD23" s="161">
        <f t="shared" si="1"/>
        <v>4.6978327499999999</v>
      </c>
      <c r="AE23" s="162">
        <f t="shared" si="1"/>
        <v>3.4813816666666666</v>
      </c>
      <c r="AF23" s="163">
        <f t="shared" si="1"/>
        <v>4.4922690000000003</v>
      </c>
      <c r="AG23" s="161">
        <f t="shared" si="1"/>
        <v>3.0625105000000001</v>
      </c>
      <c r="AH23" s="159">
        <f t="shared" si="1"/>
        <v>2.2394859999999999</v>
      </c>
      <c r="AI23" s="160">
        <f t="shared" si="1"/>
        <v>0.1550465</v>
      </c>
      <c r="AJ23" s="161">
        <f t="shared" si="1"/>
        <v>0.10037875</v>
      </c>
      <c r="AK23" s="159">
        <f t="shared" si="1"/>
        <v>7.1411500000000003E-2</v>
      </c>
      <c r="AL23" s="91"/>
    </row>
    <row r="24" spans="1:38" x14ac:dyDescent="0.25">
      <c r="A24" s="6"/>
      <c r="B24" s="68" t="s">
        <v>23</v>
      </c>
      <c r="C24" s="30">
        <v>7</v>
      </c>
      <c r="D24" s="31">
        <v>1</v>
      </c>
      <c r="E24" s="32">
        <v>2</v>
      </c>
      <c r="F24" s="33">
        <v>1.98645</v>
      </c>
      <c r="G24" s="35">
        <v>1.7</v>
      </c>
      <c r="H24" s="35">
        <v>89</v>
      </c>
      <c r="I24" s="69">
        <v>87.860770000000002</v>
      </c>
      <c r="J24" s="37">
        <v>3.25</v>
      </c>
      <c r="K24" s="127">
        <v>76.631110000000007</v>
      </c>
      <c r="L24" s="128">
        <v>98.557259999999999</v>
      </c>
      <c r="M24" s="129">
        <v>104.83091</v>
      </c>
      <c r="N24" s="130">
        <v>128.07357999999999</v>
      </c>
      <c r="O24" s="131">
        <v>180.86068</v>
      </c>
      <c r="P24" s="132">
        <v>202.61752999999999</v>
      </c>
      <c r="Q24" s="133">
        <v>88.205070000000006</v>
      </c>
      <c r="R24" s="131">
        <v>121.53895</v>
      </c>
      <c r="S24" s="129">
        <v>134.13627</v>
      </c>
      <c r="T24" s="130">
        <v>2.9554200000000002</v>
      </c>
      <c r="U24" s="131">
        <v>3.8961000000000001</v>
      </c>
      <c r="V24" s="129">
        <v>4.1955099999999996</v>
      </c>
      <c r="W24" s="91"/>
      <c r="X24" s="91"/>
      <c r="Y24" s="91"/>
      <c r="Z24" s="127">
        <f t="shared" si="1"/>
        <v>3.8315555000000003</v>
      </c>
      <c r="AA24" s="128">
        <f t="shared" si="1"/>
        <v>2.4639315000000002</v>
      </c>
      <c r="AB24" s="129">
        <f t="shared" si="1"/>
        <v>1.7471818333333333</v>
      </c>
      <c r="AC24" s="130">
        <f t="shared" si="1"/>
        <v>6.4036789999999995</v>
      </c>
      <c r="AD24" s="131">
        <f t="shared" si="1"/>
        <v>4.5215170000000002</v>
      </c>
      <c r="AE24" s="132">
        <f t="shared" si="1"/>
        <v>3.3769588333333331</v>
      </c>
      <c r="AF24" s="133">
        <f t="shared" si="1"/>
        <v>4.4102535000000005</v>
      </c>
      <c r="AG24" s="131">
        <f t="shared" si="1"/>
        <v>3.0384737500000001</v>
      </c>
      <c r="AH24" s="129">
        <f t="shared" si="1"/>
        <v>2.2356045</v>
      </c>
      <c r="AI24" s="130">
        <f t="shared" si="1"/>
        <v>0.14777100000000001</v>
      </c>
      <c r="AJ24" s="131">
        <f t="shared" si="1"/>
        <v>9.7402500000000003E-2</v>
      </c>
      <c r="AK24" s="129">
        <f t="shared" si="1"/>
        <v>6.9925166666666663E-2</v>
      </c>
      <c r="AL24" s="91"/>
    </row>
    <row r="25" spans="1:38" x14ac:dyDescent="0.25">
      <c r="A25" s="6"/>
      <c r="B25" s="70"/>
      <c r="C25" s="39"/>
      <c r="D25" s="40">
        <v>2</v>
      </c>
      <c r="E25" s="41">
        <v>2</v>
      </c>
      <c r="F25" s="42">
        <v>1.85036</v>
      </c>
      <c r="G25" s="43">
        <v>1.7</v>
      </c>
      <c r="H25" s="43">
        <v>89</v>
      </c>
      <c r="I25" s="71">
        <v>87.604140000000001</v>
      </c>
      <c r="J25" s="45">
        <v>3.2</v>
      </c>
      <c r="K25" s="135">
        <v>75.664060000000006</v>
      </c>
      <c r="L25" s="136">
        <v>98.112260000000006</v>
      </c>
      <c r="M25" s="137">
        <v>104.77224</v>
      </c>
      <c r="N25" s="138">
        <v>128.03055000000001</v>
      </c>
      <c r="O25" s="139">
        <v>183.66889</v>
      </c>
      <c r="P25" s="140">
        <v>207.84768</v>
      </c>
      <c r="Q25" s="141">
        <v>87.38767</v>
      </c>
      <c r="R25" s="139">
        <v>121.73156</v>
      </c>
      <c r="S25" s="137">
        <v>135.22892999999999</v>
      </c>
      <c r="T25" s="138">
        <v>2.8954</v>
      </c>
      <c r="U25" s="139">
        <v>3.8877199999999998</v>
      </c>
      <c r="V25" s="137">
        <v>4.2278099999999998</v>
      </c>
      <c r="W25" s="91"/>
      <c r="X25" s="91"/>
      <c r="Y25" s="91"/>
      <c r="Z25" s="135">
        <f t="shared" si="1"/>
        <v>3.7832030000000003</v>
      </c>
      <c r="AA25" s="136">
        <f t="shared" si="1"/>
        <v>2.4528065000000003</v>
      </c>
      <c r="AB25" s="137">
        <f t="shared" si="1"/>
        <v>1.7462039999999999</v>
      </c>
      <c r="AC25" s="138">
        <f t="shared" si="1"/>
        <v>6.4015275000000003</v>
      </c>
      <c r="AD25" s="139">
        <f t="shared" si="1"/>
        <v>4.5917222500000001</v>
      </c>
      <c r="AE25" s="140">
        <f t="shared" si="1"/>
        <v>3.4641280000000001</v>
      </c>
      <c r="AF25" s="141">
        <f t="shared" si="1"/>
        <v>4.3693834999999996</v>
      </c>
      <c r="AG25" s="139">
        <f t="shared" si="1"/>
        <v>3.0432890000000001</v>
      </c>
      <c r="AH25" s="137">
        <f t="shared" si="1"/>
        <v>2.2538155</v>
      </c>
      <c r="AI25" s="138">
        <f t="shared" si="1"/>
        <v>0.14477000000000001</v>
      </c>
      <c r="AJ25" s="139">
        <f t="shared" si="1"/>
        <v>9.7193000000000002E-2</v>
      </c>
      <c r="AK25" s="137">
        <f t="shared" si="1"/>
        <v>7.0463499999999998E-2</v>
      </c>
      <c r="AL25" s="91"/>
    </row>
    <row r="26" spans="1:38" x14ac:dyDescent="0.25">
      <c r="A26" s="6"/>
      <c r="B26" s="70"/>
      <c r="C26" s="39"/>
      <c r="D26" s="40">
        <v>3</v>
      </c>
      <c r="E26" s="41">
        <v>2</v>
      </c>
      <c r="F26" s="42">
        <v>1.885</v>
      </c>
      <c r="G26" s="43">
        <v>1.7</v>
      </c>
      <c r="H26" s="43">
        <v>89</v>
      </c>
      <c r="I26" s="71">
        <v>88.222819999999999</v>
      </c>
      <c r="J26" s="45">
        <v>3.05</v>
      </c>
      <c r="K26" s="135">
        <v>77.854500000000002</v>
      </c>
      <c r="L26" s="136">
        <v>101.36554</v>
      </c>
      <c r="M26" s="137">
        <v>108.46557</v>
      </c>
      <c r="N26" s="138">
        <v>128.02785</v>
      </c>
      <c r="O26" s="139">
        <v>183.36461</v>
      </c>
      <c r="P26" s="140">
        <v>207.2825</v>
      </c>
      <c r="Q26" s="141">
        <v>90.675520000000006</v>
      </c>
      <c r="R26" s="139">
        <v>126.29961</v>
      </c>
      <c r="S26" s="137">
        <v>140.29539</v>
      </c>
      <c r="T26" s="138">
        <v>2.9501599999999999</v>
      </c>
      <c r="U26" s="139">
        <v>3.9124599999999998</v>
      </c>
      <c r="V26" s="137">
        <v>4.2263400000000004</v>
      </c>
      <c r="W26" s="91"/>
      <c r="X26" s="91"/>
      <c r="Y26" s="91"/>
      <c r="Z26" s="135">
        <f t="shared" si="1"/>
        <v>3.892725</v>
      </c>
      <c r="AA26" s="136">
        <f t="shared" si="1"/>
        <v>2.5341385000000001</v>
      </c>
      <c r="AB26" s="137">
        <f t="shared" si="1"/>
        <v>1.8077595</v>
      </c>
      <c r="AC26" s="138">
        <f t="shared" si="1"/>
        <v>6.4013925</v>
      </c>
      <c r="AD26" s="139">
        <f t="shared" si="1"/>
        <v>4.58411525</v>
      </c>
      <c r="AE26" s="140">
        <f t="shared" si="1"/>
        <v>3.4547083333333335</v>
      </c>
      <c r="AF26" s="141">
        <f t="shared" si="1"/>
        <v>4.5337760000000005</v>
      </c>
      <c r="AG26" s="139">
        <f t="shared" si="1"/>
        <v>3.1574902499999999</v>
      </c>
      <c r="AH26" s="137">
        <f t="shared" si="1"/>
        <v>2.3382565</v>
      </c>
      <c r="AI26" s="138">
        <f t="shared" si="1"/>
        <v>0.147508</v>
      </c>
      <c r="AJ26" s="139">
        <f t="shared" si="1"/>
        <v>9.7811499999999996E-2</v>
      </c>
      <c r="AK26" s="137">
        <f t="shared" si="1"/>
        <v>7.0439000000000002E-2</v>
      </c>
      <c r="AL26" s="91"/>
    </row>
    <row r="27" spans="1:38" x14ac:dyDescent="0.25">
      <c r="A27" s="6"/>
      <c r="B27" s="70"/>
      <c r="C27" s="39"/>
      <c r="D27" s="40">
        <v>4</v>
      </c>
      <c r="E27" s="41">
        <v>2</v>
      </c>
      <c r="F27" s="42">
        <v>1.9141600000000001</v>
      </c>
      <c r="G27" s="43">
        <v>1.7</v>
      </c>
      <c r="H27" s="43">
        <v>89</v>
      </c>
      <c r="I27" s="71">
        <v>88.481269999999995</v>
      </c>
      <c r="J27" s="45">
        <v>3.27</v>
      </c>
      <c r="K27" s="135">
        <v>74.958979999999997</v>
      </c>
      <c r="L27" s="136">
        <v>97.142340000000004</v>
      </c>
      <c r="M27" s="137">
        <v>103.70728</v>
      </c>
      <c r="N27" s="138">
        <v>128.88730000000001</v>
      </c>
      <c r="O27" s="139">
        <v>183.07486</v>
      </c>
      <c r="P27" s="140">
        <v>205.85672</v>
      </c>
      <c r="Q27" s="141">
        <v>84.058480000000003</v>
      </c>
      <c r="R27" s="139">
        <v>116.57956</v>
      </c>
      <c r="S27" s="137">
        <v>129.16153</v>
      </c>
      <c r="T27" s="138">
        <v>2.9371700000000001</v>
      </c>
      <c r="U27" s="139">
        <v>3.8568099999999998</v>
      </c>
      <c r="V27" s="137">
        <v>4.1447500000000002</v>
      </c>
      <c r="W27" s="91"/>
      <c r="X27" s="91"/>
      <c r="Y27" s="91"/>
      <c r="Z27" s="135">
        <f t="shared" si="1"/>
        <v>3.7479489999999998</v>
      </c>
      <c r="AA27" s="136">
        <f t="shared" si="1"/>
        <v>2.4285585000000003</v>
      </c>
      <c r="AB27" s="137">
        <f t="shared" si="1"/>
        <v>1.7284546666666667</v>
      </c>
      <c r="AC27" s="138">
        <f t="shared" si="1"/>
        <v>6.4443650000000003</v>
      </c>
      <c r="AD27" s="139">
        <f t="shared" si="1"/>
        <v>4.5768715000000002</v>
      </c>
      <c r="AE27" s="140">
        <f t="shared" si="1"/>
        <v>3.4309453333333333</v>
      </c>
      <c r="AF27" s="141">
        <f t="shared" si="1"/>
        <v>4.2029240000000003</v>
      </c>
      <c r="AG27" s="139">
        <f t="shared" si="1"/>
        <v>2.9144890000000001</v>
      </c>
      <c r="AH27" s="137">
        <f t="shared" si="1"/>
        <v>2.1526921666666667</v>
      </c>
      <c r="AI27" s="138">
        <f t="shared" si="1"/>
        <v>0.1468585</v>
      </c>
      <c r="AJ27" s="139">
        <f t="shared" si="1"/>
        <v>9.6420249999999999E-2</v>
      </c>
      <c r="AK27" s="137">
        <f t="shared" si="1"/>
        <v>6.9079166666666664E-2</v>
      </c>
      <c r="AL27" s="91"/>
    </row>
    <row r="28" spans="1:38" x14ac:dyDescent="0.25">
      <c r="A28" s="6"/>
      <c r="B28" s="70"/>
      <c r="C28" s="39"/>
      <c r="D28" s="40">
        <v>5</v>
      </c>
      <c r="E28" s="41">
        <v>2</v>
      </c>
      <c r="F28" s="42">
        <v>1.9088400000000001</v>
      </c>
      <c r="G28" s="43">
        <v>1.7</v>
      </c>
      <c r="H28" s="43">
        <v>89</v>
      </c>
      <c r="I28" s="71">
        <v>88.630430000000004</v>
      </c>
      <c r="J28" s="45">
        <v>4.4800000000000004</v>
      </c>
      <c r="K28" s="135">
        <v>77.145859999999999</v>
      </c>
      <c r="L28" s="136">
        <v>98.681529999999995</v>
      </c>
      <c r="M28" s="137">
        <v>104.69332</v>
      </c>
      <c r="N28" s="138">
        <v>131.58555000000001</v>
      </c>
      <c r="O28" s="139">
        <v>185.96288999999999</v>
      </c>
      <c r="P28" s="140">
        <v>208.43416999999999</v>
      </c>
      <c r="Q28" s="141">
        <v>85.70693</v>
      </c>
      <c r="R28" s="139">
        <v>117.82219000000001</v>
      </c>
      <c r="S28" s="137">
        <v>129.8561</v>
      </c>
      <c r="T28" s="138">
        <v>2.97797</v>
      </c>
      <c r="U28" s="139">
        <v>3.8807299999999998</v>
      </c>
      <c r="V28" s="137">
        <v>4.1543999999999999</v>
      </c>
      <c r="W28" s="91"/>
      <c r="X28" s="91"/>
      <c r="Y28" s="91"/>
      <c r="Z28" s="135">
        <f t="shared" si="1"/>
        <v>3.8572929999999999</v>
      </c>
      <c r="AA28" s="136">
        <f t="shared" si="1"/>
        <v>2.4670382499999999</v>
      </c>
      <c r="AB28" s="137">
        <f t="shared" si="1"/>
        <v>1.7448886666666668</v>
      </c>
      <c r="AC28" s="138">
        <f t="shared" si="1"/>
        <v>6.5792775000000008</v>
      </c>
      <c r="AD28" s="139">
        <f t="shared" si="1"/>
        <v>4.6490722499999997</v>
      </c>
      <c r="AE28" s="140">
        <f t="shared" si="1"/>
        <v>3.4739028333333333</v>
      </c>
      <c r="AF28" s="141">
        <f t="shared" si="1"/>
        <v>4.2853465000000002</v>
      </c>
      <c r="AG28" s="139">
        <f t="shared" si="1"/>
        <v>2.9455547500000003</v>
      </c>
      <c r="AH28" s="137">
        <f t="shared" si="1"/>
        <v>2.1642683333333332</v>
      </c>
      <c r="AI28" s="138">
        <f t="shared" si="1"/>
        <v>0.14889849999999999</v>
      </c>
      <c r="AJ28" s="139">
        <f t="shared" si="1"/>
        <v>9.701825E-2</v>
      </c>
      <c r="AK28" s="137">
        <f t="shared" si="1"/>
        <v>6.9239999999999996E-2</v>
      </c>
      <c r="AL28" s="91"/>
    </row>
    <row r="29" spans="1:38" ht="15.75" thickBot="1" x14ac:dyDescent="0.3">
      <c r="A29" s="6"/>
      <c r="B29" s="72"/>
      <c r="C29" s="46"/>
      <c r="D29" s="47">
        <v>6</v>
      </c>
      <c r="E29" s="48">
        <v>2</v>
      </c>
      <c r="F29" s="49">
        <v>1.86165</v>
      </c>
      <c r="G29" s="50">
        <v>1.7</v>
      </c>
      <c r="H29" s="50">
        <v>89</v>
      </c>
      <c r="I29" s="73">
        <v>88.748140000000006</v>
      </c>
      <c r="J29" s="52">
        <v>3.2</v>
      </c>
      <c r="K29" s="142">
        <v>73.192679999999996</v>
      </c>
      <c r="L29" s="143">
        <v>95.799239999999998</v>
      </c>
      <c r="M29" s="144">
        <v>102.78158000000001</v>
      </c>
      <c r="N29" s="145">
        <v>129.63765000000001</v>
      </c>
      <c r="O29" s="146">
        <v>185.99414999999999</v>
      </c>
      <c r="P29" s="147">
        <v>210.49363</v>
      </c>
      <c r="Q29" s="148">
        <v>82.905969999999996</v>
      </c>
      <c r="R29" s="146">
        <v>116.25601</v>
      </c>
      <c r="S29" s="144">
        <v>129.67151000000001</v>
      </c>
      <c r="T29" s="145">
        <v>2.8279399999999999</v>
      </c>
      <c r="U29" s="146">
        <v>3.8233799999999998</v>
      </c>
      <c r="V29" s="144">
        <v>4.1737799999999998</v>
      </c>
      <c r="W29" s="91"/>
      <c r="X29" s="91"/>
      <c r="Y29" s="91"/>
      <c r="Z29" s="142">
        <f t="shared" si="1"/>
        <v>3.6596339999999996</v>
      </c>
      <c r="AA29" s="143">
        <f t="shared" si="1"/>
        <v>2.394981</v>
      </c>
      <c r="AB29" s="144">
        <f t="shared" si="1"/>
        <v>1.7130263333333333</v>
      </c>
      <c r="AC29" s="145">
        <f t="shared" si="1"/>
        <v>6.4818825000000002</v>
      </c>
      <c r="AD29" s="146">
        <f t="shared" si="1"/>
        <v>4.6498537500000001</v>
      </c>
      <c r="AE29" s="147">
        <f t="shared" si="1"/>
        <v>3.5082271666666665</v>
      </c>
      <c r="AF29" s="148">
        <f t="shared" si="1"/>
        <v>4.1452985</v>
      </c>
      <c r="AG29" s="146">
        <f t="shared" si="1"/>
        <v>2.9064002499999999</v>
      </c>
      <c r="AH29" s="144">
        <f t="shared" si="1"/>
        <v>2.1611918333333335</v>
      </c>
      <c r="AI29" s="145">
        <f t="shared" si="1"/>
        <v>0.14139699999999999</v>
      </c>
      <c r="AJ29" s="146">
        <f t="shared" si="1"/>
        <v>9.5584499999999989E-2</v>
      </c>
      <c r="AK29" s="144">
        <f t="shared" si="1"/>
        <v>6.9563E-2</v>
      </c>
      <c r="AL29" s="91"/>
    </row>
    <row r="30" spans="1:38" x14ac:dyDescent="0.25">
      <c r="A30" s="6"/>
      <c r="B30" s="74" t="s">
        <v>24</v>
      </c>
      <c r="C30" s="30">
        <v>8</v>
      </c>
      <c r="D30" s="31">
        <v>1</v>
      </c>
      <c r="E30" s="32">
        <v>1</v>
      </c>
      <c r="F30" s="33">
        <v>0.95</v>
      </c>
      <c r="G30" s="34">
        <v>1.4</v>
      </c>
      <c r="H30" s="35">
        <v>80</v>
      </c>
      <c r="I30" s="69">
        <v>78.920140000000004</v>
      </c>
      <c r="J30" s="37">
        <v>2.8</v>
      </c>
      <c r="K30" s="127">
        <v>78.082989999999995</v>
      </c>
      <c r="L30" s="128">
        <v>93.70635</v>
      </c>
      <c r="M30" s="129">
        <v>96.832380000000001</v>
      </c>
      <c r="N30" s="130">
        <v>134.28917999999999</v>
      </c>
      <c r="O30" s="131">
        <v>179.47734</v>
      </c>
      <c r="P30" s="132">
        <v>194.6831</v>
      </c>
      <c r="Q30" s="133">
        <v>87.241839999999996</v>
      </c>
      <c r="R30" s="131">
        <v>113.54382</v>
      </c>
      <c r="S30" s="129">
        <v>121.47344</v>
      </c>
      <c r="T30" s="42">
        <v>3.3212600000000001</v>
      </c>
      <c r="U30" s="131">
        <v>3.8807800000000001</v>
      </c>
      <c r="V30" s="129">
        <v>3.9750399999999999</v>
      </c>
      <c r="W30" s="91"/>
      <c r="X30" s="91"/>
      <c r="Y30" s="91"/>
      <c r="Z30" s="127">
        <f t="shared" si="1"/>
        <v>3.9041494999999999</v>
      </c>
      <c r="AA30" s="128">
        <f t="shared" si="1"/>
        <v>2.34265875</v>
      </c>
      <c r="AB30" s="129">
        <f t="shared" si="1"/>
        <v>1.6138730000000001</v>
      </c>
      <c r="AC30" s="130">
        <f t="shared" si="1"/>
        <v>6.7144589999999997</v>
      </c>
      <c r="AD30" s="131">
        <f t="shared" si="1"/>
        <v>4.4869335000000001</v>
      </c>
      <c r="AE30" s="132">
        <f t="shared" si="1"/>
        <v>3.2447183333333331</v>
      </c>
      <c r="AF30" s="133">
        <f t="shared" si="1"/>
        <v>4.3620919999999996</v>
      </c>
      <c r="AG30" s="131">
        <f t="shared" si="1"/>
        <v>2.8385954999999998</v>
      </c>
      <c r="AH30" s="129">
        <f t="shared" si="1"/>
        <v>2.0245573333333331</v>
      </c>
      <c r="AI30" s="42">
        <f t="shared" si="1"/>
        <v>0.16606300000000002</v>
      </c>
      <c r="AJ30" s="131">
        <f t="shared" si="1"/>
        <v>9.7019500000000009E-2</v>
      </c>
      <c r="AK30" s="129">
        <f t="shared" si="1"/>
        <v>6.6250666666666666E-2</v>
      </c>
      <c r="AL30" s="91"/>
    </row>
    <row r="31" spans="1:38" x14ac:dyDescent="0.25">
      <c r="A31" s="6"/>
      <c r="B31" s="74"/>
      <c r="C31" s="39"/>
      <c r="D31" s="40">
        <v>2</v>
      </c>
      <c r="E31" s="41">
        <v>1</v>
      </c>
      <c r="F31" s="42">
        <v>0.94852999999999998</v>
      </c>
      <c r="G31" s="43">
        <v>1.4</v>
      </c>
      <c r="H31" s="43">
        <v>80</v>
      </c>
      <c r="I31" s="71">
        <v>78.869129999999998</v>
      </c>
      <c r="J31" s="45">
        <v>3</v>
      </c>
      <c r="K31" s="135">
        <v>78.816609999999997</v>
      </c>
      <c r="L31" s="136">
        <v>96.473119999999994</v>
      </c>
      <c r="M31" s="137">
        <v>100.42852999999999</v>
      </c>
      <c r="N31" s="138">
        <v>128.78767999999999</v>
      </c>
      <c r="O31" s="139">
        <v>173.72092000000001</v>
      </c>
      <c r="P31" s="140">
        <v>189.39785000000001</v>
      </c>
      <c r="Q31" s="141">
        <v>86.382869999999997</v>
      </c>
      <c r="R31" s="139">
        <v>113.79918000000001</v>
      </c>
      <c r="S31" s="137">
        <v>122.50060999999999</v>
      </c>
      <c r="T31" s="138">
        <v>3.08507</v>
      </c>
      <c r="U31" s="139">
        <v>3.8014100000000002</v>
      </c>
      <c r="V31" s="137">
        <v>3.96774</v>
      </c>
      <c r="W31" s="91"/>
      <c r="X31" s="91"/>
      <c r="Y31" s="91"/>
      <c r="Z31" s="135">
        <f t="shared" si="1"/>
        <v>3.9408304999999997</v>
      </c>
      <c r="AA31" s="136">
        <f t="shared" si="1"/>
        <v>2.4118279999999999</v>
      </c>
      <c r="AB31" s="137">
        <f t="shared" si="1"/>
        <v>1.6738088333333332</v>
      </c>
      <c r="AC31" s="138">
        <f t="shared" si="1"/>
        <v>6.4393839999999996</v>
      </c>
      <c r="AD31" s="139">
        <f t="shared" si="1"/>
        <v>4.3430230000000005</v>
      </c>
      <c r="AE31" s="140">
        <f t="shared" si="1"/>
        <v>3.1566308333333333</v>
      </c>
      <c r="AF31" s="141">
        <f t="shared" si="1"/>
        <v>4.3191435</v>
      </c>
      <c r="AG31" s="139">
        <f t="shared" si="1"/>
        <v>2.8449795</v>
      </c>
      <c r="AH31" s="137">
        <f t="shared" si="1"/>
        <v>2.0416768333333333</v>
      </c>
      <c r="AI31" s="138">
        <f t="shared" si="1"/>
        <v>0.15425349999999999</v>
      </c>
      <c r="AJ31" s="139">
        <f t="shared" si="1"/>
        <v>9.5035250000000002E-2</v>
      </c>
      <c r="AK31" s="137">
        <f t="shared" si="1"/>
        <v>6.6129000000000007E-2</v>
      </c>
      <c r="AL31" s="91"/>
    </row>
    <row r="32" spans="1:38" ht="15.75" thickBot="1" x14ac:dyDescent="0.3">
      <c r="A32" s="6"/>
      <c r="B32" s="74"/>
      <c r="C32" s="46"/>
      <c r="D32" s="47">
        <v>3</v>
      </c>
      <c r="E32" s="48">
        <v>1</v>
      </c>
      <c r="F32" s="49">
        <v>0.95148999999999995</v>
      </c>
      <c r="G32" s="50">
        <v>1.4</v>
      </c>
      <c r="H32" s="50">
        <v>80</v>
      </c>
      <c r="I32" s="73">
        <v>78.759320000000002</v>
      </c>
      <c r="J32" s="52">
        <v>2.95</v>
      </c>
      <c r="K32" s="142">
        <v>77.808710000000005</v>
      </c>
      <c r="L32" s="143">
        <v>95.607339999999994</v>
      </c>
      <c r="M32" s="144">
        <v>99.678749999999994</v>
      </c>
      <c r="N32" s="145">
        <v>133.2723</v>
      </c>
      <c r="O32" s="146">
        <v>180.25803999999999</v>
      </c>
      <c r="P32" s="147">
        <v>196.82306</v>
      </c>
      <c r="Q32" s="148">
        <v>86.608490000000003</v>
      </c>
      <c r="R32" s="146">
        <v>114.62018999999999</v>
      </c>
      <c r="S32" s="144">
        <v>123.67998</v>
      </c>
      <c r="T32" s="145">
        <v>3.0564</v>
      </c>
      <c r="U32" s="146">
        <v>3.8264300000000002</v>
      </c>
      <c r="V32" s="144">
        <v>4.0204300000000002</v>
      </c>
      <c r="W32" s="91"/>
      <c r="X32" s="91"/>
      <c r="Y32" s="91"/>
      <c r="Z32" s="142">
        <f t="shared" si="1"/>
        <v>3.8904355000000002</v>
      </c>
      <c r="AA32" s="143">
        <f t="shared" si="1"/>
        <v>2.3901835</v>
      </c>
      <c r="AB32" s="144">
        <f t="shared" si="1"/>
        <v>1.6613125</v>
      </c>
      <c r="AC32" s="145">
        <f t="shared" si="1"/>
        <v>6.6636150000000001</v>
      </c>
      <c r="AD32" s="146">
        <f t="shared" si="1"/>
        <v>4.5064510000000002</v>
      </c>
      <c r="AE32" s="147">
        <f t="shared" si="1"/>
        <v>3.2803843333333331</v>
      </c>
      <c r="AF32" s="148">
        <f t="shared" si="1"/>
        <v>4.3304245000000003</v>
      </c>
      <c r="AG32" s="146">
        <f t="shared" si="1"/>
        <v>2.8655047499999999</v>
      </c>
      <c r="AH32" s="144">
        <f t="shared" si="1"/>
        <v>2.0613329999999999</v>
      </c>
      <c r="AI32" s="145">
        <f t="shared" si="1"/>
        <v>0.15282000000000001</v>
      </c>
      <c r="AJ32" s="146">
        <f t="shared" si="1"/>
        <v>9.5660750000000003E-2</v>
      </c>
      <c r="AK32" s="144">
        <f t="shared" si="1"/>
        <v>6.7007166666666673E-2</v>
      </c>
      <c r="AL32" s="91"/>
    </row>
    <row r="33" spans="1:38" x14ac:dyDescent="0.25">
      <c r="A33" s="6"/>
      <c r="B33" s="74"/>
      <c r="C33" s="30">
        <v>9</v>
      </c>
      <c r="D33" s="31">
        <v>1</v>
      </c>
      <c r="E33" s="32">
        <v>1</v>
      </c>
      <c r="F33" s="33">
        <v>0.93584999999999996</v>
      </c>
      <c r="G33" s="35">
        <v>1.4</v>
      </c>
      <c r="H33" s="35">
        <v>98</v>
      </c>
      <c r="I33" s="69">
        <v>96.327770000000001</v>
      </c>
      <c r="J33" s="37">
        <v>2.95</v>
      </c>
      <c r="K33" s="127">
        <v>75.518829999999994</v>
      </c>
      <c r="L33" s="128">
        <v>95.561049999999994</v>
      </c>
      <c r="M33" s="129">
        <v>100.88012000000001</v>
      </c>
      <c r="N33" s="130">
        <v>133.08385999999999</v>
      </c>
      <c r="O33" s="131">
        <v>183.83628999999999</v>
      </c>
      <c r="P33" s="132">
        <v>203.19107</v>
      </c>
      <c r="Q33" s="133">
        <v>88.822220000000002</v>
      </c>
      <c r="R33" s="131">
        <v>120.26732</v>
      </c>
      <c r="S33" s="129">
        <v>131.39961</v>
      </c>
      <c r="T33" s="130">
        <v>3.0798100000000002</v>
      </c>
      <c r="U33" s="131">
        <v>3.9605299999999999</v>
      </c>
      <c r="V33" s="129">
        <v>4.2123900000000001</v>
      </c>
      <c r="W33" s="91"/>
      <c r="X33" s="91"/>
      <c r="Y33" s="91"/>
      <c r="Z33" s="127">
        <f t="shared" si="1"/>
        <v>3.7759414999999996</v>
      </c>
      <c r="AA33" s="128">
        <f t="shared" si="1"/>
        <v>2.3890262499999997</v>
      </c>
      <c r="AB33" s="129">
        <f t="shared" si="1"/>
        <v>1.6813353333333334</v>
      </c>
      <c r="AC33" s="130">
        <f t="shared" si="1"/>
        <v>6.6541929999999994</v>
      </c>
      <c r="AD33" s="131">
        <f t="shared" si="1"/>
        <v>4.5959072499999998</v>
      </c>
      <c r="AE33" s="132">
        <f t="shared" si="1"/>
        <v>3.3865178333333334</v>
      </c>
      <c r="AF33" s="133">
        <f t="shared" si="1"/>
        <v>4.4411110000000003</v>
      </c>
      <c r="AG33" s="131">
        <f t="shared" si="1"/>
        <v>3.0066829999999998</v>
      </c>
      <c r="AH33" s="129">
        <f t="shared" si="1"/>
        <v>2.1899934999999999</v>
      </c>
      <c r="AI33" s="130">
        <f t="shared" si="1"/>
        <v>0.1539905</v>
      </c>
      <c r="AJ33" s="131">
        <f t="shared" si="1"/>
        <v>9.9013249999999997E-2</v>
      </c>
      <c r="AK33" s="129">
        <f t="shared" si="1"/>
        <v>7.0206500000000005E-2</v>
      </c>
      <c r="AL33" s="91"/>
    </row>
    <row r="34" spans="1:38" x14ac:dyDescent="0.25">
      <c r="A34" s="6"/>
      <c r="B34" s="74"/>
      <c r="C34" s="39"/>
      <c r="D34" s="40">
        <v>2</v>
      </c>
      <c r="E34" s="41">
        <v>1</v>
      </c>
      <c r="F34" s="42">
        <v>0.89387000000000005</v>
      </c>
      <c r="G34" s="43">
        <v>1.4</v>
      </c>
      <c r="H34" s="43">
        <v>98</v>
      </c>
      <c r="I34" s="71">
        <v>95.899619999999999</v>
      </c>
      <c r="J34" s="45">
        <v>2.82</v>
      </c>
      <c r="K34" s="135">
        <v>81.466890000000006</v>
      </c>
      <c r="L34" s="136">
        <v>105.55544999999999</v>
      </c>
      <c r="M34" s="137">
        <v>112.67807999999999</v>
      </c>
      <c r="N34" s="138">
        <v>142.52388999999999</v>
      </c>
      <c r="O34" s="139">
        <v>202.28023999999999</v>
      </c>
      <c r="P34" s="140">
        <v>227.33443</v>
      </c>
      <c r="Q34" s="141">
        <v>94.284559999999999</v>
      </c>
      <c r="R34" s="139">
        <v>131.00892999999999</v>
      </c>
      <c r="S34" s="137">
        <v>145.31327999999999</v>
      </c>
      <c r="T34" s="138">
        <v>3.3064399999999998</v>
      </c>
      <c r="U34" s="139">
        <v>4.3365799999999997</v>
      </c>
      <c r="V34" s="137">
        <v>4.6575300000000004</v>
      </c>
      <c r="W34" s="91"/>
      <c r="X34" s="91"/>
      <c r="Y34" s="91"/>
      <c r="Z34" s="135">
        <f t="shared" si="1"/>
        <v>4.0733445000000001</v>
      </c>
      <c r="AA34" s="136">
        <f t="shared" si="1"/>
        <v>2.6388862499999997</v>
      </c>
      <c r="AB34" s="137">
        <f t="shared" si="1"/>
        <v>1.8779679999999999</v>
      </c>
      <c r="AC34" s="138">
        <f t="shared" si="1"/>
        <v>7.1261944999999995</v>
      </c>
      <c r="AD34" s="139">
        <f t="shared" si="1"/>
        <v>5.0570059999999994</v>
      </c>
      <c r="AE34" s="140">
        <f t="shared" si="1"/>
        <v>3.7889071666666667</v>
      </c>
      <c r="AF34" s="141">
        <f t="shared" si="1"/>
        <v>4.7142280000000003</v>
      </c>
      <c r="AG34" s="139">
        <f t="shared" si="1"/>
        <v>3.2752232499999998</v>
      </c>
      <c r="AH34" s="137">
        <f t="shared" si="1"/>
        <v>2.421888</v>
      </c>
      <c r="AI34" s="138">
        <f t="shared" si="1"/>
        <v>0.165322</v>
      </c>
      <c r="AJ34" s="139">
        <f t="shared" si="1"/>
        <v>0.1084145</v>
      </c>
      <c r="AK34" s="137">
        <f t="shared" si="1"/>
        <v>7.76255E-2</v>
      </c>
      <c r="AL34" s="91"/>
    </row>
    <row r="35" spans="1:38" ht="15.75" thickBot="1" x14ac:dyDescent="0.3">
      <c r="A35" s="6"/>
      <c r="B35" s="74"/>
      <c r="C35" s="46"/>
      <c r="D35" s="47">
        <v>3</v>
      </c>
      <c r="E35" s="48">
        <v>1</v>
      </c>
      <c r="F35" s="49">
        <v>0.93808000000000002</v>
      </c>
      <c r="G35" s="50">
        <v>1.4</v>
      </c>
      <c r="H35" s="50">
        <v>98</v>
      </c>
      <c r="I35" s="73">
        <v>96.278689999999997</v>
      </c>
      <c r="J35" s="52">
        <v>2.71</v>
      </c>
      <c r="K35" s="142">
        <v>83.190330000000003</v>
      </c>
      <c r="L35" s="143">
        <v>105.51903</v>
      </c>
      <c r="M35" s="144">
        <v>111.51215999999999</v>
      </c>
      <c r="N35" s="145">
        <v>143.80183</v>
      </c>
      <c r="O35" s="146">
        <v>199.51022</v>
      </c>
      <c r="P35" s="147">
        <v>221.09147999999999</v>
      </c>
      <c r="Q35" s="148">
        <v>94.65119</v>
      </c>
      <c r="R35" s="146">
        <v>128.00305</v>
      </c>
      <c r="S35" s="144">
        <v>139.75511</v>
      </c>
      <c r="T35" s="145">
        <v>3.28111</v>
      </c>
      <c r="U35" s="146">
        <v>4.2411099999999999</v>
      </c>
      <c r="V35" s="144">
        <v>4.5219899999999997</v>
      </c>
      <c r="W35" s="91"/>
      <c r="X35" s="91"/>
      <c r="Y35" s="91"/>
      <c r="Z35" s="142">
        <f t="shared" si="1"/>
        <v>4.1595165000000005</v>
      </c>
      <c r="AA35" s="143">
        <f t="shared" si="1"/>
        <v>2.6379757499999998</v>
      </c>
      <c r="AB35" s="144">
        <f t="shared" si="1"/>
        <v>1.858536</v>
      </c>
      <c r="AC35" s="145">
        <f t="shared" si="1"/>
        <v>7.1900914999999994</v>
      </c>
      <c r="AD35" s="146">
        <f t="shared" si="1"/>
        <v>4.9877555000000005</v>
      </c>
      <c r="AE35" s="147">
        <f t="shared" si="1"/>
        <v>3.6848579999999997</v>
      </c>
      <c r="AF35" s="148">
        <f t="shared" si="1"/>
        <v>4.7325594999999998</v>
      </c>
      <c r="AG35" s="146">
        <f t="shared" si="1"/>
        <v>3.20007625</v>
      </c>
      <c r="AH35" s="144">
        <f t="shared" si="1"/>
        <v>2.3292518333333332</v>
      </c>
      <c r="AI35" s="145">
        <f t="shared" si="1"/>
        <v>0.16405549999999999</v>
      </c>
      <c r="AJ35" s="146">
        <f t="shared" si="1"/>
        <v>0.10602775</v>
      </c>
      <c r="AK35" s="144">
        <f t="shared" si="1"/>
        <v>7.5366499999999989E-2</v>
      </c>
      <c r="AL35" s="91"/>
    </row>
    <row r="36" spans="1:38" x14ac:dyDescent="0.25">
      <c r="A36" s="6"/>
      <c r="B36" s="74"/>
      <c r="C36" s="30">
        <v>10</v>
      </c>
      <c r="D36" s="31">
        <v>1</v>
      </c>
      <c r="E36" s="32">
        <v>1</v>
      </c>
      <c r="F36" s="33">
        <v>1.00769</v>
      </c>
      <c r="G36" s="35">
        <v>2</v>
      </c>
      <c r="H36" s="35">
        <v>80</v>
      </c>
      <c r="I36" s="69">
        <v>78.579859999999996</v>
      </c>
      <c r="J36" s="37">
        <v>2.82</v>
      </c>
      <c r="K36" s="127">
        <v>74.307149999999993</v>
      </c>
      <c r="L36" s="128">
        <v>88.416679999999999</v>
      </c>
      <c r="M36" s="129">
        <v>91.095820000000003</v>
      </c>
      <c r="N36" s="130">
        <v>122.4098</v>
      </c>
      <c r="O36" s="131">
        <v>161.52957000000001</v>
      </c>
      <c r="P36" s="132">
        <v>174.03147999999999</v>
      </c>
      <c r="Q36" s="133">
        <v>84.176190000000005</v>
      </c>
      <c r="R36" s="131">
        <v>109.24930000000001</v>
      </c>
      <c r="S36" s="129">
        <v>116.71769999999999</v>
      </c>
      <c r="T36" s="130">
        <v>2.7944100000000001</v>
      </c>
      <c r="U36" s="131">
        <v>3.44224</v>
      </c>
      <c r="V36" s="129">
        <v>3.5924299999999998</v>
      </c>
      <c r="W36" s="91"/>
      <c r="X36" s="91"/>
      <c r="Y36" s="91"/>
      <c r="Z36" s="127">
        <f t="shared" si="1"/>
        <v>3.7153574999999996</v>
      </c>
      <c r="AA36" s="128">
        <f t="shared" si="1"/>
        <v>2.2104170000000001</v>
      </c>
      <c r="AB36" s="129">
        <f t="shared" si="1"/>
        <v>1.5182636666666667</v>
      </c>
      <c r="AC36" s="130">
        <f t="shared" si="1"/>
        <v>6.1204900000000002</v>
      </c>
      <c r="AD36" s="131">
        <f t="shared" si="1"/>
        <v>4.0382392500000002</v>
      </c>
      <c r="AE36" s="132">
        <f t="shared" si="1"/>
        <v>2.9005246666666666</v>
      </c>
      <c r="AF36" s="133">
        <f t="shared" si="1"/>
        <v>4.2088095000000001</v>
      </c>
      <c r="AG36" s="131">
        <f t="shared" si="1"/>
        <v>2.7312325</v>
      </c>
      <c r="AH36" s="129">
        <f t="shared" si="1"/>
        <v>1.945295</v>
      </c>
      <c r="AI36" s="130">
        <f t="shared" si="1"/>
        <v>0.1397205</v>
      </c>
      <c r="AJ36" s="131">
        <f t="shared" si="1"/>
        <v>8.6055999999999994E-2</v>
      </c>
      <c r="AK36" s="129">
        <f t="shared" si="1"/>
        <v>5.9873833333333328E-2</v>
      </c>
      <c r="AL36" s="91"/>
    </row>
    <row r="37" spans="1:38" x14ac:dyDescent="0.25">
      <c r="A37" s="6"/>
      <c r="B37" s="74"/>
      <c r="C37" s="39"/>
      <c r="D37" s="40">
        <v>2</v>
      </c>
      <c r="E37" s="41">
        <v>1</v>
      </c>
      <c r="F37" s="42">
        <v>1.0111300000000001</v>
      </c>
      <c r="G37" s="43">
        <v>2</v>
      </c>
      <c r="H37" s="43">
        <v>80</v>
      </c>
      <c r="I37" s="71">
        <v>78.824569999999994</v>
      </c>
      <c r="J37" s="45">
        <v>3.02</v>
      </c>
      <c r="K37" s="135">
        <v>79.568979999999996</v>
      </c>
      <c r="L37" s="136">
        <v>100.31842</v>
      </c>
      <c r="M37" s="137">
        <v>105.72931</v>
      </c>
      <c r="N37" s="138">
        <v>127.23054</v>
      </c>
      <c r="O37" s="139">
        <v>175.2276</v>
      </c>
      <c r="P37" s="140">
        <v>193.33423999999999</v>
      </c>
      <c r="Q37" s="141">
        <v>87.348100000000002</v>
      </c>
      <c r="R37" s="139">
        <v>118.09281</v>
      </c>
      <c r="S37" s="137">
        <v>128.9143</v>
      </c>
      <c r="T37" s="138">
        <v>2.95526</v>
      </c>
      <c r="U37" s="139">
        <v>3.83114</v>
      </c>
      <c r="V37" s="137">
        <v>4.0907200000000001</v>
      </c>
      <c r="W37" s="91"/>
      <c r="X37" s="91"/>
      <c r="Y37" s="91"/>
      <c r="Z37" s="135">
        <f t="shared" si="1"/>
        <v>3.9784489999999999</v>
      </c>
      <c r="AA37" s="136">
        <f t="shared" si="1"/>
        <v>2.5079605000000003</v>
      </c>
      <c r="AB37" s="137">
        <f t="shared" si="1"/>
        <v>1.7621551666666666</v>
      </c>
      <c r="AC37" s="138">
        <f t="shared" si="1"/>
        <v>6.3615270000000006</v>
      </c>
      <c r="AD37" s="139">
        <f t="shared" si="1"/>
        <v>4.3806899999999995</v>
      </c>
      <c r="AE37" s="140">
        <f t="shared" si="1"/>
        <v>3.2222373333333332</v>
      </c>
      <c r="AF37" s="141">
        <f t="shared" si="1"/>
        <v>4.3674049999999998</v>
      </c>
      <c r="AG37" s="139">
        <f t="shared" si="1"/>
        <v>2.9523202500000001</v>
      </c>
      <c r="AH37" s="137">
        <f t="shared" si="1"/>
        <v>2.1485716666666668</v>
      </c>
      <c r="AI37" s="138">
        <f t="shared" si="1"/>
        <v>0.14776300000000001</v>
      </c>
      <c r="AJ37" s="139">
        <f t="shared" si="1"/>
        <v>9.5778500000000003E-2</v>
      </c>
      <c r="AK37" s="137">
        <f t="shared" si="1"/>
        <v>6.8178666666666665E-2</v>
      </c>
      <c r="AL37" s="91"/>
    </row>
    <row r="38" spans="1:38" ht="15.75" thickBot="1" x14ac:dyDescent="0.3">
      <c r="A38" s="6"/>
      <c r="B38" s="74"/>
      <c r="C38" s="46"/>
      <c r="D38" s="47">
        <v>3</v>
      </c>
      <c r="E38" s="48">
        <v>1</v>
      </c>
      <c r="F38" s="49">
        <v>1.02789</v>
      </c>
      <c r="G38" s="50">
        <v>2</v>
      </c>
      <c r="H38" s="50">
        <v>80</v>
      </c>
      <c r="I38" s="73">
        <v>78.774209999999997</v>
      </c>
      <c r="J38" s="52">
        <v>3</v>
      </c>
      <c r="K38" s="142">
        <v>80.092420000000004</v>
      </c>
      <c r="L38" s="143">
        <v>100.94473000000001</v>
      </c>
      <c r="M38" s="144">
        <v>106.3737</v>
      </c>
      <c r="N38" s="145">
        <v>131.48652999999999</v>
      </c>
      <c r="O38" s="146">
        <v>181.97721999999999</v>
      </c>
      <c r="P38" s="147">
        <v>201.36559</v>
      </c>
      <c r="Q38" s="148">
        <v>90.980170000000001</v>
      </c>
      <c r="R38" s="146">
        <v>123.54671999999999</v>
      </c>
      <c r="S38" s="144">
        <v>135.20399</v>
      </c>
      <c r="T38" s="145">
        <v>3.0023499999999999</v>
      </c>
      <c r="U38" s="146">
        <v>3.88557</v>
      </c>
      <c r="V38" s="144">
        <v>4.1453899999999999</v>
      </c>
      <c r="W38" s="91"/>
      <c r="X38" s="91"/>
      <c r="Y38" s="91"/>
      <c r="Z38" s="142">
        <f t="shared" si="1"/>
        <v>4.0046210000000002</v>
      </c>
      <c r="AA38" s="143">
        <f t="shared" si="1"/>
        <v>2.5236182500000002</v>
      </c>
      <c r="AB38" s="144">
        <f t="shared" si="1"/>
        <v>1.7728949999999999</v>
      </c>
      <c r="AC38" s="145">
        <f t="shared" si="1"/>
        <v>6.5743264999999997</v>
      </c>
      <c r="AD38" s="146">
        <f t="shared" si="1"/>
        <v>4.5494304999999997</v>
      </c>
      <c r="AE38" s="147">
        <f t="shared" si="1"/>
        <v>3.3560931666666667</v>
      </c>
      <c r="AF38" s="148">
        <f t="shared" si="1"/>
        <v>4.5490085000000002</v>
      </c>
      <c r="AG38" s="146">
        <f t="shared" si="1"/>
        <v>3.0886679999999997</v>
      </c>
      <c r="AH38" s="144">
        <f t="shared" si="1"/>
        <v>2.2533998333333334</v>
      </c>
      <c r="AI38" s="145">
        <f t="shared" si="1"/>
        <v>0.15011749999999999</v>
      </c>
      <c r="AJ38" s="146">
        <f t="shared" si="1"/>
        <v>9.7139249999999996E-2</v>
      </c>
      <c r="AK38" s="144">
        <f t="shared" si="1"/>
        <v>6.9089833333333336E-2</v>
      </c>
      <c r="AL38" s="91"/>
    </row>
    <row r="39" spans="1:38" x14ac:dyDescent="0.25">
      <c r="A39" s="6"/>
      <c r="B39" s="74"/>
      <c r="C39" s="30">
        <v>11</v>
      </c>
      <c r="D39" s="31">
        <v>1</v>
      </c>
      <c r="E39" s="32">
        <v>1</v>
      </c>
      <c r="F39" s="33">
        <v>0.95852999999999999</v>
      </c>
      <c r="G39" s="35">
        <v>2</v>
      </c>
      <c r="H39" s="35">
        <v>98</v>
      </c>
      <c r="I39" s="69">
        <v>95.667910000000006</v>
      </c>
      <c r="J39" s="37">
        <v>2.61</v>
      </c>
      <c r="K39" s="127">
        <v>84.639110000000002</v>
      </c>
      <c r="L39" s="128">
        <v>107.60832000000001</v>
      </c>
      <c r="M39" s="129">
        <v>113.84166</v>
      </c>
      <c r="N39" s="130">
        <v>135.96883</v>
      </c>
      <c r="O39" s="131">
        <v>189.86227</v>
      </c>
      <c r="P39" s="132">
        <v>211.22380000000001</v>
      </c>
      <c r="Q39" s="133">
        <v>96.65607</v>
      </c>
      <c r="R39" s="131">
        <v>132.27937</v>
      </c>
      <c r="S39" s="129">
        <v>145.40860000000001</v>
      </c>
      <c r="T39" s="130">
        <v>3.18337</v>
      </c>
      <c r="U39" s="131">
        <v>4.1395799999999996</v>
      </c>
      <c r="V39" s="129">
        <v>4.4268099999999997</v>
      </c>
      <c r="W39" s="91"/>
      <c r="X39" s="91"/>
      <c r="Y39" s="91"/>
      <c r="Z39" s="127">
        <f t="shared" si="1"/>
        <v>4.2319554999999998</v>
      </c>
      <c r="AA39" s="128">
        <f t="shared" si="1"/>
        <v>2.6902080000000002</v>
      </c>
      <c r="AB39" s="129">
        <f t="shared" si="1"/>
        <v>1.8973610000000001</v>
      </c>
      <c r="AC39" s="130">
        <f t="shared" si="1"/>
        <v>6.7984415</v>
      </c>
      <c r="AD39" s="131">
        <f t="shared" si="1"/>
        <v>4.7465567499999999</v>
      </c>
      <c r="AE39" s="132">
        <f t="shared" si="1"/>
        <v>3.5203966666666671</v>
      </c>
      <c r="AF39" s="133">
        <f t="shared" si="1"/>
        <v>4.8328034999999998</v>
      </c>
      <c r="AG39" s="131">
        <f t="shared" si="1"/>
        <v>3.3069842500000002</v>
      </c>
      <c r="AH39" s="129">
        <f t="shared" si="1"/>
        <v>2.4234766666666667</v>
      </c>
      <c r="AI39" s="130">
        <f t="shared" si="1"/>
        <v>0.15916849999999999</v>
      </c>
      <c r="AJ39" s="131">
        <f t="shared" si="1"/>
        <v>0.10348949999999998</v>
      </c>
      <c r="AK39" s="129">
        <f t="shared" si="1"/>
        <v>7.3780166666666661E-2</v>
      </c>
      <c r="AL39" s="91"/>
    </row>
    <row r="40" spans="1:38" x14ac:dyDescent="0.25">
      <c r="A40" s="6"/>
      <c r="B40" s="74"/>
      <c r="C40" s="39"/>
      <c r="D40" s="40">
        <v>2</v>
      </c>
      <c r="E40" s="41">
        <v>1</v>
      </c>
      <c r="F40" s="42">
        <v>0.85494999999999999</v>
      </c>
      <c r="G40" s="43">
        <v>2</v>
      </c>
      <c r="H40" s="43">
        <v>98</v>
      </c>
      <c r="I40" s="71">
        <v>96.160309999999996</v>
      </c>
      <c r="J40" s="45">
        <v>2.5099999999999998</v>
      </c>
      <c r="K40" s="135">
        <v>83.254369999999994</v>
      </c>
      <c r="L40" s="136">
        <v>104.78046000000001</v>
      </c>
      <c r="M40" s="137">
        <v>110.3462</v>
      </c>
      <c r="N40" s="138">
        <v>134.43447</v>
      </c>
      <c r="O40" s="139">
        <v>185.96357</v>
      </c>
      <c r="P40" s="140">
        <v>205.71481</v>
      </c>
      <c r="Q40" s="141">
        <v>94.103089999999995</v>
      </c>
      <c r="R40" s="139">
        <v>127.5856</v>
      </c>
      <c r="S40" s="137">
        <v>139.49889999999999</v>
      </c>
      <c r="T40" s="138">
        <v>3.2295400000000001</v>
      </c>
      <c r="U40" s="139">
        <v>4.1067200000000001</v>
      </c>
      <c r="V40" s="137">
        <v>4.3449799999999996</v>
      </c>
      <c r="W40" s="91"/>
      <c r="X40" s="91"/>
      <c r="Y40" s="91"/>
      <c r="Z40" s="135">
        <f t="shared" si="1"/>
        <v>4.1627184999999995</v>
      </c>
      <c r="AA40" s="136">
        <f t="shared" si="1"/>
        <v>2.6195115000000002</v>
      </c>
      <c r="AB40" s="137">
        <f t="shared" si="1"/>
        <v>1.8391033333333333</v>
      </c>
      <c r="AC40" s="138">
        <f t="shared" si="1"/>
        <v>6.7217235000000004</v>
      </c>
      <c r="AD40" s="139">
        <f t="shared" si="1"/>
        <v>4.6490892500000003</v>
      </c>
      <c r="AE40" s="140">
        <f t="shared" si="1"/>
        <v>3.4285801666666669</v>
      </c>
      <c r="AF40" s="141">
        <f t="shared" si="1"/>
        <v>4.7051544999999999</v>
      </c>
      <c r="AG40" s="139">
        <f t="shared" si="1"/>
        <v>3.1896399999999998</v>
      </c>
      <c r="AH40" s="137">
        <f t="shared" si="1"/>
        <v>2.3249816666666665</v>
      </c>
      <c r="AI40" s="138">
        <f t="shared" si="1"/>
        <v>0.16147700000000001</v>
      </c>
      <c r="AJ40" s="139">
        <f t="shared" si="1"/>
        <v>0.10266800000000001</v>
      </c>
      <c r="AK40" s="137">
        <f t="shared" si="1"/>
        <v>7.2416333333333333E-2</v>
      </c>
      <c r="AL40" s="91"/>
    </row>
    <row r="41" spans="1:38" ht="15.75" thickBot="1" x14ac:dyDescent="0.3">
      <c r="A41" s="6"/>
      <c r="B41" s="74"/>
      <c r="C41" s="46"/>
      <c r="D41" s="47">
        <v>3</v>
      </c>
      <c r="E41" s="48">
        <v>1</v>
      </c>
      <c r="F41" s="49">
        <v>0.97455000000000003</v>
      </c>
      <c r="G41" s="50">
        <v>2</v>
      </c>
      <c r="H41" s="75">
        <v>98</v>
      </c>
      <c r="I41" s="76">
        <v>96.512919999999994</v>
      </c>
      <c r="J41" s="52">
        <v>2.62</v>
      </c>
      <c r="K41" s="142">
        <v>83.691509999999994</v>
      </c>
      <c r="L41" s="143">
        <v>105.79045000000001</v>
      </c>
      <c r="M41" s="144">
        <v>111.62572</v>
      </c>
      <c r="N41" s="145">
        <v>135.38994</v>
      </c>
      <c r="O41" s="146">
        <v>187.51509999999999</v>
      </c>
      <c r="P41" s="147">
        <v>207.58330000000001</v>
      </c>
      <c r="Q41" s="148">
        <v>93.868930000000006</v>
      </c>
      <c r="R41" s="146">
        <v>127.18387</v>
      </c>
      <c r="S41" s="144">
        <v>139.00765000000001</v>
      </c>
      <c r="T41" s="145">
        <v>3.1691600000000002</v>
      </c>
      <c r="U41" s="146">
        <v>4.0937700000000001</v>
      </c>
      <c r="V41" s="144">
        <v>4.3635299999999999</v>
      </c>
      <c r="W41" s="91"/>
      <c r="X41" s="91"/>
      <c r="Y41" s="91"/>
      <c r="Z41" s="142">
        <f t="shared" si="1"/>
        <v>4.1845754999999993</v>
      </c>
      <c r="AA41" s="143">
        <f t="shared" si="1"/>
        <v>2.6447612500000002</v>
      </c>
      <c r="AB41" s="144">
        <f t="shared" si="1"/>
        <v>1.8604286666666667</v>
      </c>
      <c r="AC41" s="145">
        <f t="shared" si="1"/>
        <v>6.7694969999999994</v>
      </c>
      <c r="AD41" s="146">
        <f t="shared" si="1"/>
        <v>4.6878774999999999</v>
      </c>
      <c r="AE41" s="147">
        <f t="shared" si="1"/>
        <v>3.4597216666666668</v>
      </c>
      <c r="AF41" s="148">
        <f t="shared" si="1"/>
        <v>4.6934465000000003</v>
      </c>
      <c r="AG41" s="146">
        <f t="shared" si="1"/>
        <v>3.17959675</v>
      </c>
      <c r="AH41" s="144">
        <f t="shared" si="1"/>
        <v>2.3167941666666669</v>
      </c>
      <c r="AI41" s="145">
        <f t="shared" si="1"/>
        <v>0.15845800000000002</v>
      </c>
      <c r="AJ41" s="146">
        <f t="shared" si="1"/>
        <v>0.10234425</v>
      </c>
      <c r="AK41" s="144">
        <f t="shared" si="1"/>
        <v>7.2725499999999998E-2</v>
      </c>
      <c r="AL41" s="91"/>
    </row>
    <row r="42" spans="1:38" x14ac:dyDescent="0.25">
      <c r="A42" s="6"/>
      <c r="B42" s="74"/>
      <c r="C42" s="30">
        <v>12</v>
      </c>
      <c r="D42" s="31">
        <v>1</v>
      </c>
      <c r="E42" s="32">
        <v>3</v>
      </c>
      <c r="F42" s="33">
        <v>2.5653899999999998</v>
      </c>
      <c r="G42" s="35">
        <v>1.4</v>
      </c>
      <c r="H42" s="77">
        <v>80</v>
      </c>
      <c r="I42" s="78">
        <v>80.936750000000004</v>
      </c>
      <c r="J42" s="37">
        <v>9.25</v>
      </c>
      <c r="K42" s="127">
        <v>72.412319999999994</v>
      </c>
      <c r="L42" s="128">
        <v>91.271799999999999</v>
      </c>
      <c r="M42" s="129">
        <v>96.183679999999995</v>
      </c>
      <c r="N42" s="130">
        <v>128.01062999999999</v>
      </c>
      <c r="O42" s="131">
        <v>180.64998</v>
      </c>
      <c r="P42" s="132">
        <v>202.29585</v>
      </c>
      <c r="Q42" s="133">
        <v>80.898880000000005</v>
      </c>
      <c r="R42" s="131">
        <v>110.65926</v>
      </c>
      <c r="S42" s="129">
        <v>121.60724</v>
      </c>
      <c r="T42" s="130">
        <v>2.7965</v>
      </c>
      <c r="U42" s="131">
        <v>3.6063200000000002</v>
      </c>
      <c r="V42" s="129">
        <v>3.84083</v>
      </c>
      <c r="W42" s="91"/>
      <c r="X42" s="91"/>
      <c r="Y42" s="91"/>
      <c r="Z42" s="127">
        <f t="shared" si="1"/>
        <v>3.6206159999999996</v>
      </c>
      <c r="AA42" s="128">
        <f t="shared" si="1"/>
        <v>2.2817949999999998</v>
      </c>
      <c r="AB42" s="129">
        <f t="shared" si="1"/>
        <v>1.6030613333333332</v>
      </c>
      <c r="AC42" s="130">
        <f t="shared" si="1"/>
        <v>6.4005314999999996</v>
      </c>
      <c r="AD42" s="131">
        <f t="shared" si="1"/>
        <v>4.5162494999999998</v>
      </c>
      <c r="AE42" s="132">
        <f t="shared" si="1"/>
        <v>3.3715975</v>
      </c>
      <c r="AF42" s="133">
        <f t="shared" si="1"/>
        <v>4.0449440000000001</v>
      </c>
      <c r="AG42" s="131">
        <f t="shared" si="1"/>
        <v>2.7664815000000003</v>
      </c>
      <c r="AH42" s="129">
        <f t="shared" si="1"/>
        <v>2.0267873333333335</v>
      </c>
      <c r="AI42" s="130">
        <f t="shared" si="1"/>
        <v>0.139825</v>
      </c>
      <c r="AJ42" s="131">
        <f t="shared" si="1"/>
        <v>9.0158000000000002E-2</v>
      </c>
      <c r="AK42" s="129">
        <f t="shared" si="1"/>
        <v>6.4013833333333339E-2</v>
      </c>
      <c r="AL42" s="91"/>
    </row>
    <row r="43" spans="1:38" x14ac:dyDescent="0.25">
      <c r="A43" s="6"/>
      <c r="B43" s="74"/>
      <c r="C43" s="39"/>
      <c r="D43" s="40">
        <v>2</v>
      </c>
      <c r="E43" s="63">
        <v>3</v>
      </c>
      <c r="F43" s="64">
        <v>2.7820499999999999</v>
      </c>
      <c r="G43" s="65">
        <v>1.4</v>
      </c>
      <c r="H43" s="65">
        <v>80</v>
      </c>
      <c r="I43" s="79">
        <v>79.160629999999998</v>
      </c>
      <c r="J43" s="45">
        <v>6.81</v>
      </c>
      <c r="K43" s="135">
        <v>67.065200000000004</v>
      </c>
      <c r="L43" s="136">
        <v>86.813559999999995</v>
      </c>
      <c r="M43" s="137">
        <v>92.628770000000003</v>
      </c>
      <c r="N43" s="138">
        <v>114.96562</v>
      </c>
      <c r="O43" s="139">
        <v>166.46369000000001</v>
      </c>
      <c r="P43" s="140">
        <v>189.53191000000001</v>
      </c>
      <c r="Q43" s="141">
        <v>74.785470000000004</v>
      </c>
      <c r="R43" s="139">
        <v>104.89324999999999</v>
      </c>
      <c r="S43" s="137">
        <v>117.01429</v>
      </c>
      <c r="T43" s="138">
        <v>2.58169</v>
      </c>
      <c r="U43" s="139">
        <v>3.4658199999999999</v>
      </c>
      <c r="V43" s="137">
        <v>3.7686099999999998</v>
      </c>
      <c r="W43" s="91"/>
      <c r="X43" s="91"/>
      <c r="Y43" s="91"/>
      <c r="Z43" s="135">
        <f t="shared" si="1"/>
        <v>3.3532600000000001</v>
      </c>
      <c r="AA43" s="136">
        <f t="shared" si="1"/>
        <v>2.1703389999999998</v>
      </c>
      <c r="AB43" s="137">
        <f t="shared" si="1"/>
        <v>1.5438128333333334</v>
      </c>
      <c r="AC43" s="138">
        <f t="shared" ref="AC43:AK89" si="2">N43/N$5</f>
        <v>5.7482810000000004</v>
      </c>
      <c r="AD43" s="139">
        <f t="shared" si="2"/>
        <v>4.16159225</v>
      </c>
      <c r="AE43" s="140">
        <f t="shared" si="2"/>
        <v>3.1588651666666667</v>
      </c>
      <c r="AF43" s="141">
        <f t="shared" si="2"/>
        <v>3.7392735000000004</v>
      </c>
      <c r="AG43" s="139">
        <f t="shared" si="2"/>
        <v>2.6223312499999998</v>
      </c>
      <c r="AH43" s="137">
        <f t="shared" si="2"/>
        <v>1.9502381666666666</v>
      </c>
      <c r="AI43" s="138">
        <f t="shared" si="2"/>
        <v>0.12908449999999999</v>
      </c>
      <c r="AJ43" s="139">
        <f t="shared" si="2"/>
        <v>8.66455E-2</v>
      </c>
      <c r="AK43" s="137">
        <f t="shared" si="2"/>
        <v>6.2810166666666667E-2</v>
      </c>
      <c r="AL43" s="91"/>
    </row>
    <row r="44" spans="1:38" ht="15.75" thickBot="1" x14ac:dyDescent="0.3">
      <c r="A44" s="6"/>
      <c r="B44" s="74"/>
      <c r="C44" s="46"/>
      <c r="D44" s="47">
        <v>3</v>
      </c>
      <c r="E44" s="48">
        <v>3</v>
      </c>
      <c r="F44" s="49">
        <v>2.7674599999999998</v>
      </c>
      <c r="G44" s="50">
        <v>1.4</v>
      </c>
      <c r="H44" s="50">
        <v>80</v>
      </c>
      <c r="I44" s="73">
        <v>79.197119999999998</v>
      </c>
      <c r="J44" s="52">
        <v>9.24</v>
      </c>
      <c r="K44" s="142">
        <v>67.42098</v>
      </c>
      <c r="L44" s="143">
        <v>86.870829999999998</v>
      </c>
      <c r="M44" s="144">
        <v>92.481800000000007</v>
      </c>
      <c r="N44" s="145">
        <v>118.14157</v>
      </c>
      <c r="O44" s="146">
        <v>170.14998</v>
      </c>
      <c r="P44" s="147">
        <v>193.04517999999999</v>
      </c>
      <c r="Q44" s="148">
        <v>75.477189999999993</v>
      </c>
      <c r="R44" s="146">
        <v>105.00051999999999</v>
      </c>
      <c r="S44" s="144">
        <v>116.54874</v>
      </c>
      <c r="T44" s="145">
        <v>2.6242000000000001</v>
      </c>
      <c r="U44" s="146">
        <v>3.5095200000000002</v>
      </c>
      <c r="V44" s="144">
        <v>3.8081999999999998</v>
      </c>
      <c r="W44" s="91"/>
      <c r="X44" s="91"/>
      <c r="Y44" s="91"/>
      <c r="Z44" s="142">
        <f t="shared" ref="Z44:AB90" si="3">K44/K$5</f>
        <v>3.3710490000000002</v>
      </c>
      <c r="AA44" s="143">
        <f t="shared" si="3"/>
        <v>2.1717707499999999</v>
      </c>
      <c r="AB44" s="144">
        <f t="shared" si="3"/>
        <v>1.5413633333333334</v>
      </c>
      <c r="AC44" s="145">
        <f t="shared" si="2"/>
        <v>5.9070784999999999</v>
      </c>
      <c r="AD44" s="146">
        <f t="shared" si="2"/>
        <v>4.2537494999999996</v>
      </c>
      <c r="AE44" s="147">
        <f t="shared" si="2"/>
        <v>3.2174196666666663</v>
      </c>
      <c r="AF44" s="148">
        <f t="shared" si="2"/>
        <v>3.7738594999999995</v>
      </c>
      <c r="AG44" s="146">
        <f t="shared" si="2"/>
        <v>2.625013</v>
      </c>
      <c r="AH44" s="144">
        <f t="shared" si="2"/>
        <v>1.9424789999999998</v>
      </c>
      <c r="AI44" s="145">
        <f t="shared" si="2"/>
        <v>0.13120999999999999</v>
      </c>
      <c r="AJ44" s="146">
        <f t="shared" si="2"/>
        <v>8.773800000000001E-2</v>
      </c>
      <c r="AK44" s="144">
        <f t="shared" si="2"/>
        <v>6.3469999999999999E-2</v>
      </c>
      <c r="AL44" s="91"/>
    </row>
    <row r="45" spans="1:38" x14ac:dyDescent="0.25">
      <c r="A45" s="6"/>
      <c r="B45" s="74"/>
      <c r="C45" s="30">
        <v>13</v>
      </c>
      <c r="D45" s="31">
        <v>1</v>
      </c>
      <c r="E45" s="32">
        <v>3</v>
      </c>
      <c r="F45" s="33">
        <v>2.68804</v>
      </c>
      <c r="G45" s="35">
        <v>1.4</v>
      </c>
      <c r="H45" s="35">
        <v>98</v>
      </c>
      <c r="I45" s="69">
        <v>97.391970000000001</v>
      </c>
      <c r="J45" s="37">
        <v>8.2899999999999991</v>
      </c>
      <c r="K45" s="127">
        <v>74.72251</v>
      </c>
      <c r="L45" s="128">
        <v>94.548680000000004</v>
      </c>
      <c r="M45" s="129">
        <v>99.809160000000006</v>
      </c>
      <c r="N45" s="130">
        <v>131.70629</v>
      </c>
      <c r="O45" s="131">
        <v>186.69631999999999</v>
      </c>
      <c r="P45" s="132">
        <v>209.65575999999999</v>
      </c>
      <c r="Q45" s="133">
        <v>85.536730000000006</v>
      </c>
      <c r="R45" s="131">
        <v>117.04946</v>
      </c>
      <c r="S45" s="129">
        <v>128.65911</v>
      </c>
      <c r="T45" s="130">
        <v>2.9682900000000001</v>
      </c>
      <c r="U45" s="131">
        <v>3.8614600000000001</v>
      </c>
      <c r="V45" s="129">
        <v>4.1302199999999996</v>
      </c>
      <c r="W45" s="91"/>
      <c r="X45" s="91"/>
      <c r="Y45" s="91"/>
      <c r="Z45" s="127">
        <f t="shared" si="3"/>
        <v>3.7361255</v>
      </c>
      <c r="AA45" s="128">
        <f t="shared" si="3"/>
        <v>2.3637170000000003</v>
      </c>
      <c r="AB45" s="129">
        <f t="shared" si="3"/>
        <v>1.663486</v>
      </c>
      <c r="AC45" s="130">
        <f t="shared" si="2"/>
        <v>6.5853145</v>
      </c>
      <c r="AD45" s="131">
        <f t="shared" si="2"/>
        <v>4.667408</v>
      </c>
      <c r="AE45" s="132">
        <f t="shared" si="2"/>
        <v>3.4942626666666663</v>
      </c>
      <c r="AF45" s="133">
        <f t="shared" si="2"/>
        <v>4.2768364999999999</v>
      </c>
      <c r="AG45" s="131">
        <f t="shared" si="2"/>
        <v>2.9262364999999999</v>
      </c>
      <c r="AH45" s="129">
        <f t="shared" si="2"/>
        <v>2.1443184999999998</v>
      </c>
      <c r="AI45" s="130">
        <f t="shared" si="2"/>
        <v>0.1484145</v>
      </c>
      <c r="AJ45" s="131">
        <f t="shared" si="2"/>
        <v>9.6536499999999997E-2</v>
      </c>
      <c r="AK45" s="129">
        <f t="shared" si="2"/>
        <v>6.8836999999999995E-2</v>
      </c>
      <c r="AL45" s="91"/>
    </row>
    <row r="46" spans="1:38" x14ac:dyDescent="0.25">
      <c r="A46" s="6"/>
      <c r="B46" s="74"/>
      <c r="C46" s="39"/>
      <c r="D46" s="40">
        <v>2</v>
      </c>
      <c r="E46" s="41">
        <v>3</v>
      </c>
      <c r="F46" s="42">
        <v>2.8297099999999999</v>
      </c>
      <c r="G46" s="43">
        <v>1.4</v>
      </c>
      <c r="H46" s="43">
        <v>98</v>
      </c>
      <c r="I46" s="71">
        <v>96.524259999999998</v>
      </c>
      <c r="J46" s="45">
        <v>6.89</v>
      </c>
      <c r="K46" s="135">
        <v>71.787940000000006</v>
      </c>
      <c r="L46" s="136">
        <v>94.057360000000003</v>
      </c>
      <c r="M46" s="137">
        <v>100.96558</v>
      </c>
      <c r="N46" s="138">
        <v>127.20867</v>
      </c>
      <c r="O46" s="139">
        <v>184.10713999999999</v>
      </c>
      <c r="P46" s="140">
        <v>209.55696</v>
      </c>
      <c r="Q46" s="141">
        <v>81.616870000000006</v>
      </c>
      <c r="R46" s="139">
        <v>114.31001000000001</v>
      </c>
      <c r="S46" s="137">
        <v>127.40584</v>
      </c>
      <c r="T46" s="138">
        <v>2.8652000000000002</v>
      </c>
      <c r="U46" s="139">
        <v>3.8769200000000001</v>
      </c>
      <c r="V46" s="137">
        <v>4.2341699999999998</v>
      </c>
      <c r="W46" s="91"/>
      <c r="X46" s="91"/>
      <c r="Y46" s="91"/>
      <c r="Z46" s="135">
        <f t="shared" si="3"/>
        <v>3.5893970000000004</v>
      </c>
      <c r="AA46" s="136">
        <f t="shared" si="3"/>
        <v>2.3514340000000002</v>
      </c>
      <c r="AB46" s="137">
        <f t="shared" si="3"/>
        <v>1.6827596666666667</v>
      </c>
      <c r="AC46" s="138">
        <f t="shared" si="2"/>
        <v>6.3604335000000001</v>
      </c>
      <c r="AD46" s="139">
        <f t="shared" si="2"/>
        <v>4.6026784999999997</v>
      </c>
      <c r="AE46" s="140">
        <f t="shared" si="2"/>
        <v>3.4926159999999999</v>
      </c>
      <c r="AF46" s="141">
        <f t="shared" si="2"/>
        <v>4.0808435000000003</v>
      </c>
      <c r="AG46" s="139">
        <f t="shared" si="2"/>
        <v>2.85775025</v>
      </c>
      <c r="AH46" s="137">
        <f t="shared" si="2"/>
        <v>2.1234306666666667</v>
      </c>
      <c r="AI46" s="138">
        <f t="shared" si="2"/>
        <v>0.14326</v>
      </c>
      <c r="AJ46" s="139">
        <f t="shared" si="2"/>
        <v>9.6923000000000009E-2</v>
      </c>
      <c r="AK46" s="137">
        <f t="shared" si="2"/>
        <v>7.0569499999999993E-2</v>
      </c>
      <c r="AL46" s="91"/>
    </row>
    <row r="47" spans="1:38" ht="15.75" thickBot="1" x14ac:dyDescent="0.3">
      <c r="A47" s="6"/>
      <c r="B47" s="74"/>
      <c r="C47" s="46"/>
      <c r="D47" s="47">
        <v>3</v>
      </c>
      <c r="E47" s="48">
        <v>3</v>
      </c>
      <c r="F47" s="49">
        <v>2.70797</v>
      </c>
      <c r="G47" s="50">
        <v>1.4</v>
      </c>
      <c r="H47" s="50">
        <v>98</v>
      </c>
      <c r="I47" s="73">
        <v>97.255669999999995</v>
      </c>
      <c r="J47" s="52">
        <v>7.74</v>
      </c>
      <c r="K47" s="142">
        <v>72.031800000000004</v>
      </c>
      <c r="L47" s="143">
        <v>91.108919999999998</v>
      </c>
      <c r="M47" s="144">
        <v>96.161370000000005</v>
      </c>
      <c r="N47" s="145">
        <v>128.63830999999999</v>
      </c>
      <c r="O47" s="146">
        <v>181.07267999999999</v>
      </c>
      <c r="P47" s="147">
        <v>202.44550000000001</v>
      </c>
      <c r="Q47" s="148">
        <v>81.840140000000005</v>
      </c>
      <c r="R47" s="146">
        <v>111.84547999999999</v>
      </c>
      <c r="S47" s="144">
        <v>122.84644</v>
      </c>
      <c r="T47" s="145">
        <v>2.8422299999999998</v>
      </c>
      <c r="U47" s="146">
        <v>3.7424900000000001</v>
      </c>
      <c r="V47" s="144">
        <v>4.0276300000000003</v>
      </c>
      <c r="W47" s="91"/>
      <c r="X47" s="91"/>
      <c r="Y47" s="91"/>
      <c r="Z47" s="142">
        <f t="shared" si="3"/>
        <v>3.6015900000000003</v>
      </c>
      <c r="AA47" s="143">
        <f t="shared" si="3"/>
        <v>2.2777229999999999</v>
      </c>
      <c r="AB47" s="144">
        <f t="shared" si="3"/>
        <v>1.6026895000000001</v>
      </c>
      <c r="AC47" s="145">
        <f t="shared" si="2"/>
        <v>6.4319154999999997</v>
      </c>
      <c r="AD47" s="146">
        <f t="shared" si="2"/>
        <v>4.5268169999999994</v>
      </c>
      <c r="AE47" s="147">
        <f t="shared" si="2"/>
        <v>3.3740916666666667</v>
      </c>
      <c r="AF47" s="148">
        <f t="shared" si="2"/>
        <v>4.0920070000000006</v>
      </c>
      <c r="AG47" s="146">
        <f t="shared" si="2"/>
        <v>2.7961369999999999</v>
      </c>
      <c r="AH47" s="144">
        <f t="shared" si="2"/>
        <v>2.0474406666666667</v>
      </c>
      <c r="AI47" s="145">
        <f t="shared" si="2"/>
        <v>0.1421115</v>
      </c>
      <c r="AJ47" s="146">
        <f t="shared" si="2"/>
        <v>9.356225E-2</v>
      </c>
      <c r="AK47" s="144">
        <f t="shared" si="2"/>
        <v>6.7127166666666668E-2</v>
      </c>
      <c r="AL47" s="91"/>
    </row>
    <row r="48" spans="1:38" x14ac:dyDescent="0.25">
      <c r="A48" s="6"/>
      <c r="B48" s="74"/>
      <c r="C48" s="30">
        <v>14</v>
      </c>
      <c r="D48" s="31">
        <v>1</v>
      </c>
      <c r="E48" s="32">
        <v>3</v>
      </c>
      <c r="F48" s="33">
        <v>2.95547</v>
      </c>
      <c r="G48" s="35">
        <v>2</v>
      </c>
      <c r="H48" s="35">
        <v>80</v>
      </c>
      <c r="I48" s="69">
        <v>79.134169999999997</v>
      </c>
      <c r="J48" s="37">
        <v>3.31</v>
      </c>
      <c r="K48" s="127">
        <v>72.721630000000005</v>
      </c>
      <c r="L48" s="128">
        <v>95.644850000000005</v>
      </c>
      <c r="M48" s="129">
        <v>102.87067999999999</v>
      </c>
      <c r="N48" s="130">
        <v>117.7277</v>
      </c>
      <c r="O48" s="131">
        <v>170.61091999999999</v>
      </c>
      <c r="P48" s="132">
        <v>194.36602999999999</v>
      </c>
      <c r="Q48" s="133">
        <v>81.611720000000005</v>
      </c>
      <c r="R48" s="131">
        <v>114.82391</v>
      </c>
      <c r="S48" s="129">
        <v>128.33972</v>
      </c>
      <c r="T48" s="130">
        <v>2.70764</v>
      </c>
      <c r="U48" s="131">
        <v>3.6507399999999999</v>
      </c>
      <c r="V48" s="129">
        <v>3.9792299999999998</v>
      </c>
      <c r="W48" s="91"/>
      <c r="X48" s="91"/>
      <c r="Y48" s="91"/>
      <c r="Z48" s="127">
        <f t="shared" si="3"/>
        <v>3.6360815000000004</v>
      </c>
      <c r="AA48" s="128">
        <f t="shared" si="3"/>
        <v>2.3911212500000003</v>
      </c>
      <c r="AB48" s="129">
        <f t="shared" si="3"/>
        <v>1.7145113333333333</v>
      </c>
      <c r="AC48" s="130">
        <f t="shared" si="2"/>
        <v>5.8863849999999998</v>
      </c>
      <c r="AD48" s="131">
        <f t="shared" si="2"/>
        <v>4.2652729999999996</v>
      </c>
      <c r="AE48" s="132">
        <f t="shared" si="2"/>
        <v>3.2394338333333335</v>
      </c>
      <c r="AF48" s="133">
        <f t="shared" si="2"/>
        <v>4.0805860000000003</v>
      </c>
      <c r="AG48" s="131">
        <f t="shared" si="2"/>
        <v>2.8705977499999999</v>
      </c>
      <c r="AH48" s="129">
        <f t="shared" si="2"/>
        <v>2.1389953333333334</v>
      </c>
      <c r="AI48" s="130">
        <f t="shared" si="2"/>
        <v>0.135382</v>
      </c>
      <c r="AJ48" s="131">
        <f t="shared" si="2"/>
        <v>9.1268500000000002E-2</v>
      </c>
      <c r="AK48" s="129">
        <f t="shared" si="2"/>
        <v>6.6320499999999991E-2</v>
      </c>
      <c r="AL48" s="91"/>
    </row>
    <row r="49" spans="1:38" x14ac:dyDescent="0.25">
      <c r="A49" s="6"/>
      <c r="B49" s="74"/>
      <c r="C49" s="39"/>
      <c r="D49" s="40">
        <v>2</v>
      </c>
      <c r="E49" s="41">
        <v>3</v>
      </c>
      <c r="F49" s="42">
        <v>2.9152499999999999</v>
      </c>
      <c r="G49" s="43">
        <v>2</v>
      </c>
      <c r="H49" s="43">
        <v>80</v>
      </c>
      <c r="I49" s="71">
        <v>79.056870000000004</v>
      </c>
      <c r="J49" s="45">
        <v>3.67</v>
      </c>
      <c r="K49" s="135">
        <v>76.966920000000002</v>
      </c>
      <c r="L49" s="136">
        <v>99.054940000000002</v>
      </c>
      <c r="M49" s="137">
        <v>105.39378000000001</v>
      </c>
      <c r="N49" s="138">
        <v>125.34102</v>
      </c>
      <c r="O49" s="139">
        <v>178.54560000000001</v>
      </c>
      <c r="P49" s="140">
        <v>201.12979999999999</v>
      </c>
      <c r="Q49" s="141">
        <v>81.611720000000005</v>
      </c>
      <c r="R49" s="139">
        <v>116.41222</v>
      </c>
      <c r="S49" s="137">
        <v>128.81903</v>
      </c>
      <c r="T49" s="138">
        <v>2.7757200000000002</v>
      </c>
      <c r="U49" s="139">
        <v>3.6727400000000001</v>
      </c>
      <c r="V49" s="137">
        <v>3.9626199999999998</v>
      </c>
      <c r="W49" s="91"/>
      <c r="X49" s="91"/>
      <c r="Y49" s="91"/>
      <c r="Z49" s="135">
        <f t="shared" si="3"/>
        <v>3.8483460000000003</v>
      </c>
      <c r="AA49" s="136">
        <f t="shared" si="3"/>
        <v>2.4763735000000002</v>
      </c>
      <c r="AB49" s="137">
        <f t="shared" si="3"/>
        <v>1.7565630000000001</v>
      </c>
      <c r="AC49" s="138">
        <f t="shared" si="2"/>
        <v>6.2670510000000004</v>
      </c>
      <c r="AD49" s="139">
        <f t="shared" si="2"/>
        <v>4.4636399999999998</v>
      </c>
      <c r="AE49" s="140">
        <f t="shared" si="2"/>
        <v>3.3521633333333329</v>
      </c>
      <c r="AF49" s="141">
        <f t="shared" si="2"/>
        <v>4.0805860000000003</v>
      </c>
      <c r="AG49" s="139">
        <f t="shared" si="2"/>
        <v>2.9103055000000002</v>
      </c>
      <c r="AH49" s="137">
        <f t="shared" si="2"/>
        <v>2.1469838333333331</v>
      </c>
      <c r="AI49" s="138">
        <f t="shared" si="2"/>
        <v>0.13878600000000002</v>
      </c>
      <c r="AJ49" s="139">
        <f t="shared" si="2"/>
        <v>9.1818499999999997E-2</v>
      </c>
      <c r="AK49" s="137">
        <f t="shared" si="2"/>
        <v>6.6043666666666667E-2</v>
      </c>
      <c r="AL49" s="91"/>
    </row>
    <row r="50" spans="1:38" ht="15.75" thickBot="1" x14ac:dyDescent="0.3">
      <c r="A50" s="6"/>
      <c r="B50" s="74"/>
      <c r="C50" s="46"/>
      <c r="D50" s="47">
        <v>3</v>
      </c>
      <c r="E50" s="48">
        <v>3</v>
      </c>
      <c r="F50" s="49">
        <v>2.9666199999999998</v>
      </c>
      <c r="G50" s="50">
        <v>2</v>
      </c>
      <c r="H50" s="50">
        <v>80</v>
      </c>
      <c r="I50" s="73">
        <v>79.172430000000006</v>
      </c>
      <c r="J50" s="52">
        <v>3.83</v>
      </c>
      <c r="K50" s="142">
        <v>75.617590000000007</v>
      </c>
      <c r="L50" s="143">
        <v>98.779979999999995</v>
      </c>
      <c r="M50" s="144">
        <v>105.87484000000001</v>
      </c>
      <c r="N50" s="145">
        <v>124.60825</v>
      </c>
      <c r="O50" s="146">
        <v>179.61777000000001</v>
      </c>
      <c r="P50" s="147">
        <v>203.90226000000001</v>
      </c>
      <c r="Q50" s="148">
        <v>82.287869999999998</v>
      </c>
      <c r="R50" s="146">
        <v>115.14194000000001</v>
      </c>
      <c r="S50" s="144">
        <v>128.81903</v>
      </c>
      <c r="T50" s="145">
        <v>2.76389</v>
      </c>
      <c r="U50" s="146">
        <v>3.7143999999999999</v>
      </c>
      <c r="V50" s="144">
        <v>4.0412800000000004</v>
      </c>
      <c r="W50" s="91"/>
      <c r="X50" s="91"/>
      <c r="Y50" s="91"/>
      <c r="Z50" s="142">
        <f t="shared" si="3"/>
        <v>3.7808795000000002</v>
      </c>
      <c r="AA50" s="143">
        <f t="shared" si="3"/>
        <v>2.4694995</v>
      </c>
      <c r="AB50" s="144">
        <f t="shared" si="3"/>
        <v>1.7645806666666668</v>
      </c>
      <c r="AC50" s="145">
        <f t="shared" si="2"/>
        <v>6.2304124999999999</v>
      </c>
      <c r="AD50" s="146">
        <f t="shared" si="2"/>
        <v>4.4904442500000004</v>
      </c>
      <c r="AE50" s="147">
        <f t="shared" si="2"/>
        <v>3.398371</v>
      </c>
      <c r="AF50" s="148">
        <f t="shared" si="2"/>
        <v>4.1143935000000003</v>
      </c>
      <c r="AG50" s="146">
        <f t="shared" si="2"/>
        <v>2.8785485</v>
      </c>
      <c r="AH50" s="144">
        <f t="shared" si="2"/>
        <v>2.1469838333333331</v>
      </c>
      <c r="AI50" s="145">
        <f t="shared" si="2"/>
        <v>0.1381945</v>
      </c>
      <c r="AJ50" s="146">
        <f t="shared" si="2"/>
        <v>9.2859999999999998E-2</v>
      </c>
      <c r="AK50" s="144">
        <f t="shared" si="2"/>
        <v>6.7354666666666674E-2</v>
      </c>
      <c r="AL50" s="91"/>
    </row>
    <row r="51" spans="1:38" x14ac:dyDescent="0.25">
      <c r="A51" s="6"/>
      <c r="B51" s="74"/>
      <c r="C51" s="54">
        <v>15</v>
      </c>
      <c r="D51" s="55">
        <v>1</v>
      </c>
      <c r="E51" s="56">
        <v>3</v>
      </c>
      <c r="F51" s="57">
        <v>2.4740799999999998</v>
      </c>
      <c r="G51" s="58">
        <v>2</v>
      </c>
      <c r="H51" s="58">
        <v>98</v>
      </c>
      <c r="I51" s="80">
        <v>95.974310000000003</v>
      </c>
      <c r="J51" s="60">
        <v>3.11</v>
      </c>
      <c r="K51" s="150">
        <v>77.631900000000002</v>
      </c>
      <c r="L51" s="151">
        <v>100.29472</v>
      </c>
      <c r="M51" s="152">
        <v>106.9106</v>
      </c>
      <c r="N51" s="153">
        <v>129.27345</v>
      </c>
      <c r="O51" s="154">
        <v>184.02869999999999</v>
      </c>
      <c r="P51" s="155">
        <v>207.22091</v>
      </c>
      <c r="Q51" s="156">
        <v>89.207729999999998</v>
      </c>
      <c r="R51" s="154">
        <v>123.25565</v>
      </c>
      <c r="S51" s="152">
        <v>128.81903</v>
      </c>
      <c r="T51" s="153">
        <v>2.95886</v>
      </c>
      <c r="U51" s="154">
        <v>3.8925399999999999</v>
      </c>
      <c r="V51" s="152">
        <v>4.1871799999999997</v>
      </c>
      <c r="W51" s="91"/>
      <c r="X51" s="91"/>
      <c r="Y51" s="91"/>
      <c r="Z51" s="150">
        <f t="shared" si="3"/>
        <v>3.8815949999999999</v>
      </c>
      <c r="AA51" s="151">
        <f t="shared" si="3"/>
        <v>2.507368</v>
      </c>
      <c r="AB51" s="152">
        <f t="shared" si="3"/>
        <v>1.7818433333333334</v>
      </c>
      <c r="AC51" s="153">
        <f t="shared" si="2"/>
        <v>6.4636724999999995</v>
      </c>
      <c r="AD51" s="154">
        <f t="shared" si="2"/>
        <v>4.6007175</v>
      </c>
      <c r="AE51" s="155">
        <f t="shared" si="2"/>
        <v>3.4536818333333335</v>
      </c>
      <c r="AF51" s="156">
        <f t="shared" si="2"/>
        <v>4.4603865000000003</v>
      </c>
      <c r="AG51" s="154">
        <f t="shared" si="2"/>
        <v>3.0813912500000002</v>
      </c>
      <c r="AH51" s="152">
        <f t="shared" si="2"/>
        <v>2.1469838333333331</v>
      </c>
      <c r="AI51" s="153">
        <f t="shared" si="2"/>
        <v>0.14794299999999999</v>
      </c>
      <c r="AJ51" s="154">
        <f t="shared" si="2"/>
        <v>9.7313499999999997E-2</v>
      </c>
      <c r="AK51" s="152">
        <f t="shared" si="2"/>
        <v>6.9786333333333325E-2</v>
      </c>
      <c r="AL51" s="91"/>
    </row>
    <row r="52" spans="1:38" x14ac:dyDescent="0.25">
      <c r="A52" s="6"/>
      <c r="B52" s="74"/>
      <c r="C52" s="39"/>
      <c r="D52" s="40">
        <v>2</v>
      </c>
      <c r="E52" s="41">
        <v>3</v>
      </c>
      <c r="F52" s="42">
        <v>2.84544</v>
      </c>
      <c r="G52" s="43">
        <v>2</v>
      </c>
      <c r="H52" s="43">
        <v>98</v>
      </c>
      <c r="I52" s="71">
        <v>97.081100000000006</v>
      </c>
      <c r="J52" s="45">
        <v>3.79</v>
      </c>
      <c r="K52" s="135">
        <v>75.099710000000002</v>
      </c>
      <c r="L52" s="136">
        <v>98.195049999999995</v>
      </c>
      <c r="M52" s="137">
        <v>105.29752999999999</v>
      </c>
      <c r="N52" s="138">
        <v>128.82</v>
      </c>
      <c r="O52" s="139">
        <v>186.19905</v>
      </c>
      <c r="P52" s="140">
        <v>211.75684999999999</v>
      </c>
      <c r="Q52" s="141">
        <v>85.635779999999997</v>
      </c>
      <c r="R52" s="139">
        <v>120.04703000000001</v>
      </c>
      <c r="S52" s="137">
        <v>133.87459999999999</v>
      </c>
      <c r="T52" s="138">
        <v>2.9395699999999998</v>
      </c>
      <c r="U52" s="139">
        <v>3.9218600000000001</v>
      </c>
      <c r="V52" s="137">
        <v>4.2500999999999998</v>
      </c>
      <c r="W52" s="91"/>
      <c r="X52" s="91"/>
      <c r="Y52" s="91"/>
      <c r="Z52" s="135">
        <f t="shared" si="3"/>
        <v>3.7549855000000001</v>
      </c>
      <c r="AA52" s="136">
        <f t="shared" si="3"/>
        <v>2.4548762499999999</v>
      </c>
      <c r="AB52" s="137">
        <f t="shared" si="3"/>
        <v>1.7549588333333332</v>
      </c>
      <c r="AC52" s="138">
        <f t="shared" si="2"/>
        <v>6.4409999999999998</v>
      </c>
      <c r="AD52" s="139">
        <f t="shared" si="2"/>
        <v>4.6549762499999998</v>
      </c>
      <c r="AE52" s="140">
        <f t="shared" si="2"/>
        <v>3.529280833333333</v>
      </c>
      <c r="AF52" s="141">
        <f t="shared" si="2"/>
        <v>4.2817889999999998</v>
      </c>
      <c r="AG52" s="139">
        <f t="shared" si="2"/>
        <v>3.0011757500000003</v>
      </c>
      <c r="AH52" s="137">
        <f t="shared" si="2"/>
        <v>2.231243333333333</v>
      </c>
      <c r="AI52" s="138">
        <f t="shared" si="2"/>
        <v>0.14697849999999998</v>
      </c>
      <c r="AJ52" s="139">
        <f t="shared" si="2"/>
        <v>9.8046500000000009E-2</v>
      </c>
      <c r="AK52" s="137">
        <f t="shared" si="2"/>
        <v>7.0834999999999995E-2</v>
      </c>
      <c r="AL52" s="91"/>
    </row>
    <row r="53" spans="1:38" ht="15.75" thickBot="1" x14ac:dyDescent="0.3">
      <c r="A53" s="6"/>
      <c r="B53" s="81"/>
      <c r="C53" s="46"/>
      <c r="D53" s="47">
        <v>3</v>
      </c>
      <c r="E53" s="48">
        <v>3</v>
      </c>
      <c r="F53" s="49">
        <v>3.0066299999999999</v>
      </c>
      <c r="G53" s="50">
        <v>2</v>
      </c>
      <c r="H53" s="50">
        <v>98</v>
      </c>
      <c r="I53" s="79">
        <v>96.27516</v>
      </c>
      <c r="J53" s="67">
        <v>3.48</v>
      </c>
      <c r="K53" s="157">
        <v>75.914839999999998</v>
      </c>
      <c r="L53" s="158">
        <v>98.245649999999998</v>
      </c>
      <c r="M53" s="159">
        <v>104.81439</v>
      </c>
      <c r="N53" s="160">
        <v>124.54734000000001</v>
      </c>
      <c r="O53" s="161">
        <v>178.00129999999999</v>
      </c>
      <c r="P53" s="162">
        <v>200.94298000000001</v>
      </c>
      <c r="Q53" s="163">
        <v>85.83475</v>
      </c>
      <c r="R53" s="161">
        <v>118.86147</v>
      </c>
      <c r="S53" s="159">
        <v>131.5692</v>
      </c>
      <c r="T53" s="160">
        <v>2.89954</v>
      </c>
      <c r="U53" s="161">
        <v>3.8402400000000001</v>
      </c>
      <c r="V53" s="159">
        <v>4.1454399999999998</v>
      </c>
      <c r="W53" s="91"/>
      <c r="X53" s="91"/>
      <c r="Y53" s="91"/>
      <c r="Z53" s="157">
        <f t="shared" si="3"/>
        <v>3.7957419999999997</v>
      </c>
      <c r="AA53" s="158">
        <f t="shared" si="3"/>
        <v>2.4561412499999999</v>
      </c>
      <c r="AB53" s="159">
        <f t="shared" si="3"/>
        <v>1.7469065000000001</v>
      </c>
      <c r="AC53" s="160">
        <f t="shared" si="2"/>
        <v>6.2273670000000001</v>
      </c>
      <c r="AD53" s="161">
        <f t="shared" si="2"/>
        <v>4.4500324999999998</v>
      </c>
      <c r="AE53" s="162">
        <f t="shared" si="2"/>
        <v>3.3490496666666667</v>
      </c>
      <c r="AF53" s="163">
        <f t="shared" si="2"/>
        <v>4.2917375</v>
      </c>
      <c r="AG53" s="161">
        <f t="shared" si="2"/>
        <v>2.9715367499999998</v>
      </c>
      <c r="AH53" s="159">
        <f t="shared" si="2"/>
        <v>2.1928199999999998</v>
      </c>
      <c r="AI53" s="160">
        <f t="shared" si="2"/>
        <v>0.14497699999999999</v>
      </c>
      <c r="AJ53" s="161">
        <f t="shared" si="2"/>
        <v>9.6006000000000008E-2</v>
      </c>
      <c r="AK53" s="159">
        <f t="shared" si="2"/>
        <v>6.9090666666666661E-2</v>
      </c>
      <c r="AL53" s="91"/>
    </row>
    <row r="54" spans="1:38" x14ac:dyDescent="0.25">
      <c r="A54" s="6"/>
      <c r="B54" s="2"/>
      <c r="C54" s="2"/>
      <c r="D54" s="2"/>
      <c r="E54" s="4"/>
      <c r="F54" s="5"/>
      <c r="G54" s="5"/>
      <c r="H54" s="5"/>
      <c r="I54" s="82" t="s">
        <v>25</v>
      </c>
      <c r="J54" s="83"/>
      <c r="K54" s="164">
        <f>AVERAGE(K6:K53)</f>
        <v>77.008128333333346</v>
      </c>
      <c r="L54" s="165">
        <f t="shared" ref="L54:V54" si="4">AVERAGE(L6:L53)</f>
        <v>98.178257291666625</v>
      </c>
      <c r="M54" s="166">
        <f t="shared" si="4"/>
        <v>104.05360166666667</v>
      </c>
      <c r="N54" s="167">
        <f t="shared" si="4"/>
        <v>129.96760604166667</v>
      </c>
      <c r="O54" s="165">
        <f t="shared" si="4"/>
        <v>182.64080979166667</v>
      </c>
      <c r="P54" s="168">
        <f t="shared" si="4"/>
        <v>204.18974520833339</v>
      </c>
      <c r="Q54" s="164">
        <f t="shared" si="4"/>
        <v>86.434004375000015</v>
      </c>
      <c r="R54" s="165">
        <f t="shared" si="4"/>
        <v>118.48792000000002</v>
      </c>
      <c r="S54" s="166">
        <f t="shared" si="4"/>
        <v>130.24289229166666</v>
      </c>
      <c r="T54" s="167">
        <f t="shared" si="4"/>
        <v>2.9680920833333322</v>
      </c>
      <c r="U54" s="165">
        <f t="shared" si="4"/>
        <v>3.8737837500000016</v>
      </c>
      <c r="V54" s="168">
        <f t="shared" si="4"/>
        <v>4.1538339583333332</v>
      </c>
      <c r="W54" s="91"/>
      <c r="X54" s="169" t="s">
        <v>25</v>
      </c>
      <c r="Y54" s="170"/>
      <c r="Z54" s="164">
        <f>AVERAGE(Z6:Z53)</f>
        <v>3.8504064166666652</v>
      </c>
      <c r="AA54" s="165">
        <f t="shared" ref="AA54:AH54" si="5">AVERAGE(AA6:AA53)</f>
        <v>2.4544564322916664</v>
      </c>
      <c r="AB54" s="166">
        <f t="shared" si="5"/>
        <v>1.7342266944444444</v>
      </c>
      <c r="AC54" s="167">
        <f t="shared" si="5"/>
        <v>6.4983803020833326</v>
      </c>
      <c r="AD54" s="165">
        <f t="shared" si="5"/>
        <v>4.5660202447916669</v>
      </c>
      <c r="AE54" s="168">
        <f t="shared" si="5"/>
        <v>3.4031624201388877</v>
      </c>
      <c r="AF54" s="164">
        <f t="shared" si="5"/>
        <v>4.3217002187500002</v>
      </c>
      <c r="AG54" s="165">
        <f t="shared" si="5"/>
        <v>2.962197999999999</v>
      </c>
      <c r="AH54" s="166">
        <f t="shared" si="5"/>
        <v>2.1707148715277786</v>
      </c>
      <c r="AI54" s="167">
        <f>AVERAGE(AI6:AI53)*100</f>
        <v>14.840460416666671</v>
      </c>
      <c r="AJ54" s="165">
        <f>AVERAGE(AJ6:AJ53)*100</f>
        <v>9.6844593749999994</v>
      </c>
      <c r="AK54" s="168">
        <f>AVERAGE(AK6:AK53)*100</f>
        <v>6.9230565972222253</v>
      </c>
      <c r="AL54" s="91"/>
    </row>
    <row r="55" spans="1:38" x14ac:dyDescent="0.25">
      <c r="A55" s="6"/>
      <c r="B55" s="2"/>
      <c r="C55" s="2"/>
      <c r="D55" s="2"/>
      <c r="E55" s="4"/>
      <c r="F55" s="5"/>
      <c r="G55" s="5"/>
      <c r="H55" s="5"/>
      <c r="I55" s="84" t="s">
        <v>26</v>
      </c>
      <c r="J55" s="85"/>
      <c r="K55" s="171">
        <f>(_xlfn.STDEV.P(K6:K8)+_xlfn.STDEV.P(K9:K11)+_xlfn.STDEV.P(K12:K14)+_xlfn.STDEV.P(K15:K17)+_xlfn.STDEV.P(K18:K20)+_xlfn.STDEV.P(K21:K23)+_xlfn.STDEV.P(K24:K29)+_xlfn.STDEV.P(K30:K32)+_xlfn.STDEV.P(K33:K35)+_xlfn.STDEV.P(K36:K38)+_xlfn.STDEV.P(K39:K41)+_xlfn.STDEV.P(K42:K44)+_xlfn.STDEV.P(K45:K47)+_xlfn.STDEV.P(K48:K50)+_xlfn.STDEV.P(K51:K53))/15</f>
        <v>1.4851589671967185</v>
      </c>
      <c r="L55" s="172">
        <f t="shared" ref="L55:V55" si="6">(_xlfn.STDEV.P(L6:L8)+_xlfn.STDEV.P(L9:L11)+_xlfn.STDEV.P(L12:L14)+_xlfn.STDEV.P(L15:L17)+_xlfn.STDEV.P(L18:L20)+_xlfn.STDEV.P(L21:L23)+_xlfn.STDEV.P(L24:L29)+_xlfn.STDEV.P(L30:L32)+_xlfn.STDEV.P(L33:L35)+_xlfn.STDEV.P(L36:L38)+_xlfn.STDEV.P(L39:L41)+_xlfn.STDEV.P(L42:L44)+_xlfn.STDEV.P(L45:L47)+_xlfn.STDEV.P(L48:L50)+_xlfn.STDEV.P(L51:L53))/15</f>
        <v>2.0256177444928269</v>
      </c>
      <c r="M55" s="173">
        <f t="shared" si="6"/>
        <v>2.3155422413013542</v>
      </c>
      <c r="N55" s="174">
        <f t="shared" si="6"/>
        <v>2.9174770670196963</v>
      </c>
      <c r="O55" s="172">
        <f t="shared" si="6"/>
        <v>4.1709795051639986</v>
      </c>
      <c r="P55" s="175">
        <f t="shared" si="6"/>
        <v>4.8892891253888893</v>
      </c>
      <c r="Q55" s="171">
        <f t="shared" si="6"/>
        <v>1.8587513473580386</v>
      </c>
      <c r="R55" s="172">
        <f t="shared" si="6"/>
        <v>2.5575602326970315</v>
      </c>
      <c r="S55" s="173">
        <f t="shared" si="6"/>
        <v>2.9230301268010956</v>
      </c>
      <c r="T55" s="174">
        <f t="shared" si="6"/>
        <v>5.455798902036111E-2</v>
      </c>
      <c r="U55" s="172">
        <f t="shared" si="6"/>
        <v>6.3076827130827892E-2</v>
      </c>
      <c r="V55" s="175">
        <f t="shared" si="6"/>
        <v>7.4539516365245306E-2</v>
      </c>
      <c r="W55" s="91"/>
      <c r="X55" s="176" t="s">
        <v>26</v>
      </c>
      <c r="Y55" s="177"/>
      <c r="Z55" s="171">
        <f>(_xlfn.STDEV.P(Z6:Z8)+_xlfn.STDEV.P(Z9:Z11)+_xlfn.STDEV.P(Z12:Z14)+_xlfn.STDEV.P(Z15:Z17)+_xlfn.STDEV.P(Z18:Z20)+_xlfn.STDEV.P(Z21:Z23)+_xlfn.STDEV.P(Z24:Z29)+_xlfn.STDEV.P(Z30:Z32)+_xlfn.STDEV.P(Z33:Z35)+_xlfn.STDEV.P(Z36:Z38)+_xlfn.STDEV.P(Z39:Z41)+_xlfn.STDEV.P(Z42:Z44)+_xlfn.STDEV.P(Z45:Z47)+_xlfn.STDEV.P(Z48:Z50)+_xlfn.STDEV.P(Z51:Z53))/15</f>
        <v>7.4257948359835915E-2</v>
      </c>
      <c r="AA55" s="172">
        <f t="shared" ref="AA55:AK55" si="7">(_xlfn.STDEV.P(AA6:AA8)+_xlfn.STDEV.P(AA9:AA11)+_xlfn.STDEV.P(AA12:AA14)+_xlfn.STDEV.P(AA15:AA17)+_xlfn.STDEV.P(AA18:AA20)+_xlfn.STDEV.P(AA21:AA23)+_xlfn.STDEV.P(AA24:AA29)+_xlfn.STDEV.P(AA30:AA32)+_xlfn.STDEV.P(AA33:AA35)+_xlfn.STDEV.P(AA36:AA38)+_xlfn.STDEV.P(AA39:AA41)+_xlfn.STDEV.P(AA42:AA44)+_xlfn.STDEV.P(AA45:AA47)+_xlfn.STDEV.P(AA48:AA50)+_xlfn.STDEV.P(AA51:AA53))/15</f>
        <v>5.0640443612320694E-2</v>
      </c>
      <c r="AB55" s="173">
        <f t="shared" si="7"/>
        <v>3.8592370688355894E-2</v>
      </c>
      <c r="AC55" s="174">
        <f t="shared" si="7"/>
        <v>0.14587385335098488</v>
      </c>
      <c r="AD55" s="172">
        <f t="shared" si="7"/>
        <v>0.10427448762910001</v>
      </c>
      <c r="AE55" s="175">
        <f t="shared" si="7"/>
        <v>8.148815208981483E-2</v>
      </c>
      <c r="AF55" s="171">
        <f t="shared" si="7"/>
        <v>9.2937567367901902E-2</v>
      </c>
      <c r="AG55" s="172">
        <f t="shared" si="7"/>
        <v>6.3939005817425815E-2</v>
      </c>
      <c r="AH55" s="173">
        <f t="shared" si="7"/>
        <v>4.8717168780018236E-2</v>
      </c>
      <c r="AI55" s="174">
        <f t="shared" si="7"/>
        <v>2.7278994510180556E-3</v>
      </c>
      <c r="AJ55" s="172">
        <f t="shared" si="7"/>
        <v>1.5769206782706977E-3</v>
      </c>
      <c r="AK55" s="175">
        <f t="shared" si="7"/>
        <v>1.2423252727540883E-3</v>
      </c>
      <c r="AL55" s="91"/>
    </row>
    <row r="56" spans="1:38" ht="15.75" thickBot="1" x14ac:dyDescent="0.3">
      <c r="A56" s="6"/>
      <c r="I56" s="89" t="s">
        <v>27</v>
      </c>
      <c r="J56" s="90"/>
      <c r="K56" s="178">
        <f>K55/K54*100</f>
        <v>1.9285742938305646</v>
      </c>
      <c r="L56" s="179">
        <f t="shared" ref="L56:V56" si="8">L55/L54*100</f>
        <v>2.0632040131606222</v>
      </c>
      <c r="M56" s="180">
        <f t="shared" si="8"/>
        <v>2.2253359847351954</v>
      </c>
      <c r="N56" s="181">
        <f t="shared" si="8"/>
        <v>2.2447724905268891</v>
      </c>
      <c r="O56" s="179">
        <f t="shared" si="8"/>
        <v>2.2837062045014584</v>
      </c>
      <c r="P56" s="182">
        <f t="shared" si="8"/>
        <v>2.3944831903288684</v>
      </c>
      <c r="Q56" s="178">
        <f t="shared" si="8"/>
        <v>2.1504862129188358</v>
      </c>
      <c r="R56" s="179">
        <f t="shared" si="8"/>
        <v>2.1584987167443153</v>
      </c>
      <c r="S56" s="180">
        <f t="shared" si="8"/>
        <v>2.244291473699191</v>
      </c>
      <c r="T56" s="181">
        <f t="shared" si="8"/>
        <v>1.8381501479256486</v>
      </c>
      <c r="U56" s="179">
        <f t="shared" si="8"/>
        <v>1.6283001633952299</v>
      </c>
      <c r="V56" s="182">
        <f t="shared" si="8"/>
        <v>1.7944751069239471</v>
      </c>
      <c r="W56" s="91"/>
      <c r="X56" s="183" t="s">
        <v>27</v>
      </c>
      <c r="Y56" s="184"/>
      <c r="Z56" s="178">
        <f>Z55/Z54*100</f>
        <v>1.9285742938305654</v>
      </c>
      <c r="AA56" s="179">
        <f t="shared" ref="AA56:AK56" si="9">AA55/AA54*100</f>
        <v>2.0632040131606222</v>
      </c>
      <c r="AB56" s="180">
        <f t="shared" si="9"/>
        <v>2.2253359847351946</v>
      </c>
      <c r="AC56" s="181">
        <f t="shared" si="9"/>
        <v>2.2447724905268904</v>
      </c>
      <c r="AD56" s="179">
        <f t="shared" si="9"/>
        <v>2.2837062045014589</v>
      </c>
      <c r="AE56" s="182">
        <f t="shared" si="9"/>
        <v>2.3944831903288706</v>
      </c>
      <c r="AF56" s="178">
        <f t="shared" si="9"/>
        <v>2.1504862129188353</v>
      </c>
      <c r="AG56" s="179">
        <f t="shared" si="9"/>
        <v>2.1584987167443175</v>
      </c>
      <c r="AH56" s="180">
        <f t="shared" si="9"/>
        <v>2.2442914736991888</v>
      </c>
      <c r="AI56" s="181">
        <f t="shared" si="9"/>
        <v>1.8381501479256473E-2</v>
      </c>
      <c r="AJ56" s="179">
        <f t="shared" si="9"/>
        <v>1.6283001633952313E-2</v>
      </c>
      <c r="AK56" s="182">
        <f t="shared" si="9"/>
        <v>1.794475106923946E-2</v>
      </c>
      <c r="AL56" s="91"/>
    </row>
    <row r="57" spans="1:38" x14ac:dyDescent="0.25">
      <c r="I57" s="91"/>
      <c r="J57" s="91"/>
      <c r="K57" s="91"/>
      <c r="L57" s="91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1"/>
    </row>
    <row r="58" spans="1:38" ht="15.75" thickBot="1" x14ac:dyDescent="0.3">
      <c r="I58" s="91"/>
      <c r="J58" s="91"/>
      <c r="K58" s="91"/>
      <c r="L58" s="91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1"/>
    </row>
    <row r="59" spans="1:38" ht="48.75" customHeight="1" thickBot="1" x14ac:dyDescent="0.3">
      <c r="D59" s="93" t="s">
        <v>28</v>
      </c>
      <c r="E59" s="94" t="s">
        <v>29</v>
      </c>
      <c r="F59" s="95" t="s">
        <v>30</v>
      </c>
      <c r="H59" s="96" t="s">
        <v>7</v>
      </c>
      <c r="I59" s="97" t="s">
        <v>8</v>
      </c>
      <c r="J59" s="95" t="s">
        <v>30</v>
      </c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</row>
    <row r="60" spans="1:38" x14ac:dyDescent="0.25">
      <c r="B60" s="98"/>
      <c r="C60" s="98"/>
      <c r="D60" s="99">
        <v>1</v>
      </c>
      <c r="E60" s="100">
        <f>AVERAGE(F6:F8,F30:F32,F33:F35,F36:F38,F39:F41)</f>
        <v>0.96110266666666666</v>
      </c>
      <c r="F60" s="101">
        <f>_xlfn.STDEV.P(F6:F8,F30:F32,F33:F35,F36:F38,F39:F41)</f>
        <v>5.5296107695046864E-2</v>
      </c>
      <c r="H60" s="102">
        <v>80</v>
      </c>
      <c r="I60" s="100">
        <f>AVERAGE(I18:I20,I30:I32,I36:I38,I42:I44,I48:I50)</f>
        <v>79.122636666666679</v>
      </c>
      <c r="J60" s="101">
        <f>_xlfn.STDEV.P(I18:I20,I30:I32,I36:I38,I42:I44,I48:I50)</f>
        <v>0.52053198351515684</v>
      </c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</row>
    <row r="61" spans="1:38" x14ac:dyDescent="0.25">
      <c r="B61" s="98"/>
      <c r="C61" s="103"/>
      <c r="D61" s="104">
        <v>2</v>
      </c>
      <c r="E61" s="105">
        <f>AVERAGE(F12:F14,F15:F17,F18:F20,F21:F23,F24:F29)</f>
        <v>1.9252316666666667</v>
      </c>
      <c r="F61" s="106">
        <f>_xlfn.STDEV.P(F12:F14,F15:F17,F18:F20,F21:F23,F24:F29)</f>
        <v>4.3765904950213382E-2</v>
      </c>
      <c r="H61" s="107">
        <v>89</v>
      </c>
      <c r="I61" s="105">
        <f>AVERAGE(I6:I8,I9:I11,I12:I14,I15:I17,I24:I29)</f>
        <v>88.19280055555555</v>
      </c>
      <c r="J61" s="106">
        <f>_xlfn.STDEV.P(I6:I8,I9:I11,I12:I14,I15:I17,I24:I29)</f>
        <v>0.50716709791275527</v>
      </c>
      <c r="M61"/>
      <c r="N61"/>
      <c r="O61"/>
      <c r="P61"/>
      <c r="Q61"/>
      <c r="R61"/>
      <c r="S61"/>
      <c r="T61"/>
      <c r="U61"/>
      <c r="V61"/>
      <c r="W61" s="108"/>
    </row>
    <row r="62" spans="1:38" ht="15.75" thickBot="1" x14ac:dyDescent="0.3">
      <c r="B62" s="98"/>
      <c r="C62" s="103"/>
      <c r="D62" s="109">
        <v>3</v>
      </c>
      <c r="E62" s="110">
        <f>AVERAGE(F9:F11,F42:F44,F45:F47,F48:F50,F51:F53)</f>
        <v>2.8020406666666662</v>
      </c>
      <c r="F62" s="111">
        <f>_xlfn.STDEV.P(F9:F11,F42:F44,F45:F47,F48:F50,F51:F53)</f>
        <v>0.14191857827485296</v>
      </c>
      <c r="H62" s="112">
        <v>98</v>
      </c>
      <c r="I62" s="110">
        <f>AVERAGE(I21:I23,I33:I35,I39:I41,I45:I47,I51:I53)</f>
        <v>96.506320666666667</v>
      </c>
      <c r="J62" s="111">
        <f>_xlfn.STDEV.P(I21:I23,I33:I35,I39:I41,I45:I47,I51:I53)</f>
        <v>0.48542274766731797</v>
      </c>
    </row>
    <row r="63" spans="1:38" x14ac:dyDescent="0.25">
      <c r="B63" s="98"/>
      <c r="C63" s="103"/>
      <c r="D63" s="98"/>
    </row>
    <row r="64" spans="1:38" x14ac:dyDescent="0.25">
      <c r="B64" s="98"/>
      <c r="C64" s="103"/>
      <c r="D64" s="98"/>
      <c r="F64" s="87"/>
      <c r="G64" s="87"/>
    </row>
    <row r="65" spans="2:22" x14ac:dyDescent="0.25">
      <c r="B65" s="98"/>
      <c r="C65" s="103"/>
      <c r="D65" s="98"/>
      <c r="E65"/>
      <c r="F65"/>
      <c r="G65"/>
      <c r="H65"/>
      <c r="M65"/>
      <c r="N65"/>
      <c r="O65"/>
      <c r="P65"/>
      <c r="Q65"/>
      <c r="R65"/>
      <c r="S65"/>
      <c r="T65"/>
      <c r="U65"/>
      <c r="V65"/>
    </row>
    <row r="66" spans="2:22" x14ac:dyDescent="0.25">
      <c r="B66" s="98"/>
      <c r="C66" s="103"/>
      <c r="D66" s="98"/>
      <c r="E66"/>
      <c r="F66"/>
      <c r="G66"/>
      <c r="H66"/>
      <c r="M66"/>
      <c r="N66"/>
      <c r="O66"/>
      <c r="P66"/>
      <c r="Q66"/>
      <c r="R66"/>
      <c r="S66"/>
      <c r="T66"/>
      <c r="U66"/>
      <c r="V66"/>
    </row>
    <row r="67" spans="2:22" x14ac:dyDescent="0.25">
      <c r="B67" s="98"/>
      <c r="C67" s="103"/>
      <c r="D67" s="98"/>
      <c r="E67"/>
      <c r="F67"/>
      <c r="G67"/>
      <c r="H67"/>
      <c r="M67"/>
      <c r="N67"/>
      <c r="O67"/>
      <c r="P67"/>
      <c r="Q67"/>
      <c r="R67"/>
      <c r="S67"/>
      <c r="T67"/>
      <c r="U67"/>
      <c r="V67"/>
    </row>
    <row r="68" spans="2:22" x14ac:dyDescent="0.25">
      <c r="E68"/>
      <c r="F68"/>
      <c r="G68"/>
    </row>
    <row r="69" spans="2:22" x14ac:dyDescent="0.25">
      <c r="E69"/>
      <c r="F69"/>
      <c r="G69"/>
    </row>
    <row r="70" spans="2:22" x14ac:dyDescent="0.25">
      <c r="E70"/>
      <c r="F70"/>
      <c r="G70"/>
    </row>
    <row r="71" spans="2:22" x14ac:dyDescent="0.25">
      <c r="E71"/>
      <c r="F71"/>
      <c r="G71"/>
    </row>
    <row r="72" spans="2:22" x14ac:dyDescent="0.25">
      <c r="E72"/>
      <c r="F72"/>
      <c r="G72"/>
    </row>
    <row r="73" spans="2:22" x14ac:dyDescent="0.25">
      <c r="E73"/>
      <c r="F73"/>
      <c r="G73"/>
    </row>
    <row r="74" spans="2:22" x14ac:dyDescent="0.25">
      <c r="E74"/>
      <c r="F74"/>
      <c r="G74"/>
    </row>
    <row r="75" spans="2:22" x14ac:dyDescent="0.25">
      <c r="E75"/>
      <c r="F75"/>
      <c r="G75"/>
    </row>
    <row r="76" spans="2:22" x14ac:dyDescent="0.25">
      <c r="E76"/>
      <c r="F76"/>
      <c r="G76"/>
    </row>
    <row r="77" spans="2:22" x14ac:dyDescent="0.25">
      <c r="E77"/>
      <c r="F77"/>
      <c r="G77"/>
    </row>
    <row r="78" spans="2:22" x14ac:dyDescent="0.25">
      <c r="E78"/>
      <c r="F78"/>
      <c r="G78"/>
    </row>
    <row r="79" spans="2:22" x14ac:dyDescent="0.25">
      <c r="E79"/>
      <c r="F79"/>
      <c r="G79"/>
    </row>
    <row r="80" spans="2:22" x14ac:dyDescent="0.25">
      <c r="E80"/>
      <c r="F80"/>
      <c r="G80"/>
    </row>
    <row r="81" spans="5:7" x14ac:dyDescent="0.25">
      <c r="E81"/>
      <c r="F81"/>
      <c r="G81"/>
    </row>
    <row r="82" spans="5:7" x14ac:dyDescent="0.25">
      <c r="E82"/>
      <c r="F82"/>
      <c r="G82"/>
    </row>
    <row r="83" spans="5:7" x14ac:dyDescent="0.25">
      <c r="E83"/>
      <c r="F83"/>
      <c r="G83"/>
    </row>
    <row r="84" spans="5:7" x14ac:dyDescent="0.25">
      <c r="E84"/>
      <c r="F84"/>
      <c r="G84"/>
    </row>
    <row r="85" spans="5:7" x14ac:dyDescent="0.25">
      <c r="E85"/>
      <c r="F85"/>
      <c r="G85"/>
    </row>
    <row r="86" spans="5:7" x14ac:dyDescent="0.25">
      <c r="E86"/>
      <c r="F86"/>
      <c r="G86"/>
    </row>
    <row r="87" spans="5:7" x14ac:dyDescent="0.25">
      <c r="E87"/>
      <c r="F87"/>
      <c r="G87"/>
    </row>
    <row r="88" spans="5:7" x14ac:dyDescent="0.25">
      <c r="E88"/>
      <c r="F88"/>
      <c r="G88"/>
    </row>
    <row r="89" spans="5:7" x14ac:dyDescent="0.25">
      <c r="E89"/>
      <c r="F89"/>
      <c r="G89"/>
    </row>
    <row r="90" spans="5:7" x14ac:dyDescent="0.25">
      <c r="E90"/>
      <c r="F90"/>
      <c r="G90"/>
    </row>
    <row r="91" spans="5:7" x14ac:dyDescent="0.25">
      <c r="E91"/>
      <c r="F91"/>
      <c r="G91"/>
    </row>
    <row r="92" spans="5:7" x14ac:dyDescent="0.25">
      <c r="E92"/>
      <c r="F92"/>
      <c r="G92"/>
    </row>
    <row r="93" spans="5:7" x14ac:dyDescent="0.25">
      <c r="E93"/>
      <c r="F93"/>
      <c r="G93"/>
    </row>
    <row r="94" spans="5:7" x14ac:dyDescent="0.25">
      <c r="E94"/>
      <c r="F94"/>
      <c r="G94"/>
    </row>
    <row r="95" spans="5:7" x14ac:dyDescent="0.25">
      <c r="E95"/>
      <c r="F95"/>
      <c r="G95"/>
    </row>
    <row r="96" spans="5:7" x14ac:dyDescent="0.25">
      <c r="E96"/>
      <c r="F96"/>
      <c r="G96"/>
    </row>
    <row r="97" spans="5:7" x14ac:dyDescent="0.25">
      <c r="E97"/>
      <c r="F97"/>
      <c r="G97"/>
    </row>
    <row r="98" spans="5:7" x14ac:dyDescent="0.25">
      <c r="E98"/>
      <c r="F98"/>
      <c r="G98"/>
    </row>
    <row r="99" spans="5:7" x14ac:dyDescent="0.25">
      <c r="E99"/>
      <c r="F99"/>
      <c r="G99"/>
    </row>
    <row r="100" spans="5:7" x14ac:dyDescent="0.25">
      <c r="E100"/>
      <c r="F100"/>
      <c r="G100"/>
    </row>
    <row r="101" spans="5:7" x14ac:dyDescent="0.25">
      <c r="E101"/>
      <c r="F101"/>
      <c r="G101"/>
    </row>
    <row r="102" spans="5:7" x14ac:dyDescent="0.25">
      <c r="E102"/>
      <c r="F102"/>
      <c r="G102"/>
    </row>
    <row r="103" spans="5:7" x14ac:dyDescent="0.25">
      <c r="E103"/>
      <c r="F103"/>
      <c r="G103"/>
    </row>
    <row r="104" spans="5:7" x14ac:dyDescent="0.25">
      <c r="E104"/>
      <c r="F104"/>
      <c r="G104"/>
    </row>
    <row r="105" spans="5:7" x14ac:dyDescent="0.25">
      <c r="E105"/>
      <c r="F105"/>
      <c r="G105"/>
    </row>
    <row r="106" spans="5:7" x14ac:dyDescent="0.25">
      <c r="E106"/>
      <c r="F106"/>
      <c r="G106"/>
    </row>
    <row r="107" spans="5:7" x14ac:dyDescent="0.25">
      <c r="E107"/>
      <c r="F107"/>
      <c r="G107"/>
    </row>
    <row r="108" spans="5:7" x14ac:dyDescent="0.25">
      <c r="E108"/>
      <c r="F108"/>
      <c r="G108"/>
    </row>
    <row r="109" spans="5:7" x14ac:dyDescent="0.25">
      <c r="E109"/>
      <c r="F109"/>
      <c r="G109"/>
    </row>
    <row r="110" spans="5:7" x14ac:dyDescent="0.25">
      <c r="E110"/>
      <c r="F110"/>
      <c r="G110"/>
    </row>
    <row r="111" spans="5:7" x14ac:dyDescent="0.25">
      <c r="E111"/>
      <c r="F111"/>
      <c r="G111"/>
    </row>
    <row r="112" spans="5:7" x14ac:dyDescent="0.25">
      <c r="E112"/>
      <c r="F112"/>
      <c r="G112"/>
    </row>
    <row r="113" spans="5:7" x14ac:dyDescent="0.25">
      <c r="E113"/>
      <c r="F113"/>
      <c r="G113"/>
    </row>
    <row r="114" spans="5:7" x14ac:dyDescent="0.25">
      <c r="E114"/>
      <c r="F114"/>
      <c r="G114"/>
    </row>
    <row r="115" spans="5:7" x14ac:dyDescent="0.25">
      <c r="E115"/>
      <c r="F115"/>
      <c r="G115"/>
    </row>
    <row r="116" spans="5:7" x14ac:dyDescent="0.25">
      <c r="E116"/>
      <c r="F116"/>
      <c r="G116"/>
    </row>
    <row r="117" spans="5:7" x14ac:dyDescent="0.25">
      <c r="E117"/>
      <c r="F117"/>
      <c r="G117"/>
    </row>
    <row r="118" spans="5:7" x14ac:dyDescent="0.25">
      <c r="E118"/>
      <c r="F118"/>
      <c r="G118"/>
    </row>
    <row r="119" spans="5:7" x14ac:dyDescent="0.25">
      <c r="E119"/>
      <c r="F119"/>
      <c r="G119"/>
    </row>
    <row r="120" spans="5:7" x14ac:dyDescent="0.25">
      <c r="E120"/>
      <c r="F120"/>
      <c r="G120"/>
    </row>
    <row r="121" spans="5:7" x14ac:dyDescent="0.25">
      <c r="E121"/>
      <c r="F121"/>
      <c r="G121"/>
    </row>
    <row r="122" spans="5:7" x14ac:dyDescent="0.25">
      <c r="E122"/>
      <c r="F122"/>
      <c r="G122"/>
    </row>
    <row r="123" spans="5:7" x14ac:dyDescent="0.25">
      <c r="E123"/>
      <c r="F123"/>
      <c r="G123"/>
    </row>
    <row r="124" spans="5:7" x14ac:dyDescent="0.25">
      <c r="E124"/>
      <c r="F124"/>
      <c r="G124"/>
    </row>
    <row r="125" spans="5:7" x14ac:dyDescent="0.25">
      <c r="E125"/>
      <c r="F125"/>
      <c r="G125"/>
    </row>
    <row r="126" spans="5:7" x14ac:dyDescent="0.25">
      <c r="E126"/>
      <c r="F126"/>
      <c r="G126"/>
    </row>
    <row r="127" spans="5:7" x14ac:dyDescent="0.25">
      <c r="E127"/>
      <c r="F127"/>
      <c r="G127"/>
    </row>
    <row r="128" spans="5:7" x14ac:dyDescent="0.25">
      <c r="E128"/>
      <c r="F128"/>
      <c r="G128"/>
    </row>
    <row r="129" spans="5:7" x14ac:dyDescent="0.25">
      <c r="E129"/>
      <c r="F129"/>
      <c r="G129"/>
    </row>
    <row r="130" spans="5:7" x14ac:dyDescent="0.25">
      <c r="E130"/>
      <c r="F130"/>
      <c r="G130"/>
    </row>
    <row r="131" spans="5:7" x14ac:dyDescent="0.25">
      <c r="E131"/>
      <c r="F131"/>
      <c r="G131"/>
    </row>
    <row r="132" spans="5:7" x14ac:dyDescent="0.25">
      <c r="E132"/>
      <c r="F132"/>
      <c r="G132"/>
    </row>
    <row r="133" spans="5:7" x14ac:dyDescent="0.25">
      <c r="E133"/>
      <c r="F133"/>
      <c r="G133"/>
    </row>
    <row r="134" spans="5:7" x14ac:dyDescent="0.25">
      <c r="E134"/>
      <c r="F134"/>
      <c r="G134"/>
    </row>
    <row r="135" spans="5:7" x14ac:dyDescent="0.25">
      <c r="E135"/>
      <c r="F135"/>
      <c r="G135"/>
    </row>
    <row r="136" spans="5:7" x14ac:dyDescent="0.25">
      <c r="E136"/>
      <c r="F136"/>
      <c r="G136"/>
    </row>
    <row r="137" spans="5:7" x14ac:dyDescent="0.25">
      <c r="E137"/>
      <c r="F137"/>
      <c r="G137"/>
    </row>
    <row r="138" spans="5:7" x14ac:dyDescent="0.25">
      <c r="E138"/>
      <c r="F138"/>
      <c r="G138"/>
    </row>
    <row r="139" spans="5:7" x14ac:dyDescent="0.25">
      <c r="E139"/>
      <c r="F139"/>
      <c r="G139"/>
    </row>
    <row r="140" spans="5:7" x14ac:dyDescent="0.25">
      <c r="E140"/>
      <c r="F140"/>
      <c r="G140"/>
    </row>
    <row r="141" spans="5:7" x14ac:dyDescent="0.25">
      <c r="E141"/>
      <c r="F141"/>
      <c r="G141"/>
    </row>
    <row r="142" spans="5:7" x14ac:dyDescent="0.25">
      <c r="E142"/>
      <c r="F142"/>
      <c r="G142"/>
    </row>
    <row r="143" spans="5:7" x14ac:dyDescent="0.25">
      <c r="E143"/>
      <c r="F143"/>
      <c r="G143"/>
    </row>
    <row r="144" spans="5:7" x14ac:dyDescent="0.25">
      <c r="E144"/>
      <c r="F144"/>
      <c r="G144"/>
    </row>
    <row r="145" spans="5:7" x14ac:dyDescent="0.25">
      <c r="E145"/>
      <c r="F145"/>
      <c r="G145"/>
    </row>
    <row r="146" spans="5:7" x14ac:dyDescent="0.25">
      <c r="E146"/>
      <c r="F146"/>
      <c r="G146"/>
    </row>
    <row r="147" spans="5:7" x14ac:dyDescent="0.25">
      <c r="E147"/>
      <c r="F147"/>
      <c r="G147"/>
    </row>
    <row r="148" spans="5:7" x14ac:dyDescent="0.25">
      <c r="E148"/>
      <c r="F148"/>
      <c r="G148"/>
    </row>
    <row r="149" spans="5:7" x14ac:dyDescent="0.25">
      <c r="E149"/>
      <c r="F149"/>
      <c r="G149"/>
    </row>
    <row r="150" spans="5:7" x14ac:dyDescent="0.25">
      <c r="E150"/>
      <c r="F150"/>
      <c r="G150"/>
    </row>
    <row r="151" spans="5:7" x14ac:dyDescent="0.25">
      <c r="E151"/>
      <c r="F151"/>
      <c r="G151"/>
    </row>
    <row r="152" spans="5:7" x14ac:dyDescent="0.25">
      <c r="E152"/>
      <c r="F152"/>
      <c r="G152"/>
    </row>
    <row r="153" spans="5:7" x14ac:dyDescent="0.25">
      <c r="E153"/>
      <c r="F153"/>
      <c r="G153"/>
    </row>
    <row r="154" spans="5:7" x14ac:dyDescent="0.25">
      <c r="E154"/>
      <c r="F154"/>
      <c r="G154"/>
    </row>
    <row r="155" spans="5:7" x14ac:dyDescent="0.25">
      <c r="E155"/>
      <c r="F155"/>
      <c r="G155"/>
    </row>
    <row r="156" spans="5:7" x14ac:dyDescent="0.25">
      <c r="E156"/>
      <c r="F156"/>
      <c r="G156"/>
    </row>
    <row r="157" spans="5:7" x14ac:dyDescent="0.25">
      <c r="E157"/>
      <c r="F157"/>
      <c r="G157"/>
    </row>
    <row r="158" spans="5:7" x14ac:dyDescent="0.25">
      <c r="E158"/>
      <c r="F158"/>
      <c r="G158"/>
    </row>
    <row r="159" spans="5:7" x14ac:dyDescent="0.25">
      <c r="E159"/>
      <c r="F159"/>
      <c r="G159"/>
    </row>
    <row r="160" spans="5:7" x14ac:dyDescent="0.25">
      <c r="E160"/>
      <c r="F160"/>
      <c r="G160"/>
    </row>
    <row r="161" spans="5:7" x14ac:dyDescent="0.25">
      <c r="E161"/>
      <c r="F161"/>
      <c r="G161"/>
    </row>
    <row r="162" spans="5:7" x14ac:dyDescent="0.25">
      <c r="E162"/>
      <c r="F162"/>
      <c r="G162"/>
    </row>
  </sheetData>
  <mergeCells count="40">
    <mergeCell ref="I56:J56"/>
    <mergeCell ref="X56:Y56"/>
    <mergeCell ref="C48:C50"/>
    <mergeCell ref="C51:C53"/>
    <mergeCell ref="I54:J54"/>
    <mergeCell ref="X54:Y54"/>
    <mergeCell ref="I55:J55"/>
    <mergeCell ref="X55:Y55"/>
    <mergeCell ref="C21:C23"/>
    <mergeCell ref="B24:B29"/>
    <mergeCell ref="C24:C29"/>
    <mergeCell ref="B30:B53"/>
    <mergeCell ref="C30:C32"/>
    <mergeCell ref="C33:C35"/>
    <mergeCell ref="C36:C38"/>
    <mergeCell ref="C39:C41"/>
    <mergeCell ref="C42:C44"/>
    <mergeCell ref="C45:C47"/>
    <mergeCell ref="Z3:AB3"/>
    <mergeCell ref="AC3:AE3"/>
    <mergeCell ref="AF3:AH3"/>
    <mergeCell ref="AI3:AK3"/>
    <mergeCell ref="B6:B23"/>
    <mergeCell ref="C6:C8"/>
    <mergeCell ref="C9:C11"/>
    <mergeCell ref="C12:C14"/>
    <mergeCell ref="C15:C17"/>
    <mergeCell ref="C18:C20"/>
    <mergeCell ref="I3:I4"/>
    <mergeCell ref="J3:J4"/>
    <mergeCell ref="K3:M3"/>
    <mergeCell ref="N3:P3"/>
    <mergeCell ref="Q3:S3"/>
    <mergeCell ref="T3:V3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Mass in cup_Single Runs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Schmieder, Benedikt</dc:creator>
  <cp:lastModifiedBy>Schmieder, Benedikt</cp:lastModifiedBy>
  <dcterms:created xsi:type="dcterms:W3CDTF">2023-06-15T08:30:39Z</dcterms:created>
  <dcterms:modified xsi:type="dcterms:W3CDTF">2023-06-15T08:35:48Z</dcterms:modified>
</cp:coreProperties>
</file>