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articoli\farine\foods\Supplementary_tables_3\"/>
    </mc:Choice>
  </mc:AlternateContent>
  <xr:revisionPtr revIDLastSave="0" documentId="13_ncr:1_{42561BCD-8D6C-480D-97CB-2126BFA8E269}" xr6:coauthVersionLast="47" xr6:coauthVersionMax="47" xr10:uidLastSave="{00000000-0000-0000-0000-000000000000}"/>
  <bookViews>
    <workbookView xWindow="-120" yWindow="-120" windowWidth="20730" windowHeight="11160" xr2:uid="{C8D5F63A-1A9F-7C41-ADF2-42732A9C8289}"/>
  </bookViews>
  <sheets>
    <sheet name="CBS" sheetId="5" r:id="rId1"/>
    <sheet name="AP" sheetId="4" r:id="rId2"/>
    <sheet name="MP" sheetId="1" r:id="rId3"/>
    <sheet name="DH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94" i="5" l="1"/>
  <c r="AR94" i="5"/>
  <c r="AQ94" i="5"/>
  <c r="AP94" i="5"/>
  <c r="AN94" i="5"/>
  <c r="AM94" i="5"/>
  <c r="AL94" i="5"/>
  <c r="AK94" i="5"/>
  <c r="AI94" i="5"/>
  <c r="AH94" i="5"/>
  <c r="AG94" i="5"/>
  <c r="AF94" i="5"/>
  <c r="AD94" i="5"/>
  <c r="AC94" i="5"/>
  <c r="AB94" i="5"/>
  <c r="AA94" i="5"/>
  <c r="Y94" i="5"/>
  <c r="X94" i="5"/>
  <c r="W94" i="5"/>
  <c r="V94" i="5"/>
  <c r="T94" i="5"/>
  <c r="S94" i="5"/>
  <c r="Q94" i="5"/>
  <c r="K94" i="5"/>
  <c r="E94" i="5"/>
  <c r="D94" i="5"/>
  <c r="AT93" i="5"/>
  <c r="AO93" i="5"/>
  <c r="AJ93" i="5"/>
  <c r="AE93" i="5"/>
  <c r="Z93" i="5"/>
  <c r="U93" i="5"/>
  <c r="P93" i="5"/>
  <c r="AT92" i="5"/>
  <c r="AO92" i="5"/>
  <c r="AJ92" i="5"/>
  <c r="AE92" i="5"/>
  <c r="Z92" i="5"/>
  <c r="U92" i="5"/>
  <c r="P92" i="5"/>
  <c r="AT91" i="5"/>
  <c r="AO91" i="5"/>
  <c r="AJ91" i="5"/>
  <c r="AE91" i="5"/>
  <c r="Z91" i="5"/>
  <c r="U91" i="5"/>
  <c r="P91" i="5"/>
  <c r="AT90" i="5"/>
  <c r="AO90" i="5"/>
  <c r="AJ90" i="5"/>
  <c r="AE90" i="5"/>
  <c r="Z90" i="5"/>
  <c r="U90" i="5"/>
  <c r="P90" i="5"/>
  <c r="AT89" i="5"/>
  <c r="AO89" i="5"/>
  <c r="AJ89" i="5"/>
  <c r="AE89" i="5"/>
  <c r="Z89" i="5"/>
  <c r="U89" i="5"/>
  <c r="P89" i="5"/>
  <c r="AT88" i="5"/>
  <c r="AO88" i="5"/>
  <c r="AJ88" i="5"/>
  <c r="AE88" i="5"/>
  <c r="Z88" i="5"/>
  <c r="U88" i="5"/>
  <c r="P88" i="5"/>
  <c r="AT87" i="5"/>
  <c r="AO87" i="5"/>
  <c r="AJ87" i="5"/>
  <c r="AE87" i="5"/>
  <c r="Z87" i="5"/>
  <c r="U87" i="5"/>
  <c r="P87" i="5"/>
  <c r="AT86" i="5"/>
  <c r="AO86" i="5"/>
  <c r="AJ86" i="5"/>
  <c r="AE86" i="5"/>
  <c r="Z86" i="5"/>
  <c r="U86" i="5"/>
  <c r="P86" i="5"/>
  <c r="AT85" i="5"/>
  <c r="AO85" i="5"/>
  <c r="AJ85" i="5"/>
  <c r="AE85" i="5"/>
  <c r="Z85" i="5"/>
  <c r="U85" i="5"/>
  <c r="P85" i="5"/>
  <c r="AT84" i="5"/>
  <c r="AO84" i="5"/>
  <c r="AJ84" i="5"/>
  <c r="AE84" i="5"/>
  <c r="Z84" i="5"/>
  <c r="U84" i="5"/>
  <c r="P84" i="5"/>
  <c r="AT83" i="5"/>
  <c r="AO83" i="5"/>
  <c r="AJ83" i="5"/>
  <c r="AE83" i="5"/>
  <c r="Z83" i="5"/>
  <c r="U83" i="5"/>
  <c r="P83" i="5"/>
  <c r="AT82" i="5"/>
  <c r="AO82" i="5"/>
  <c r="AJ82" i="5"/>
  <c r="AE82" i="5"/>
  <c r="Z82" i="5"/>
  <c r="U82" i="5"/>
  <c r="P82" i="5"/>
  <c r="AT81" i="5"/>
  <c r="AO81" i="5"/>
  <c r="AJ81" i="5"/>
  <c r="AE81" i="5"/>
  <c r="Z81" i="5"/>
  <c r="U81" i="5"/>
  <c r="P81" i="5"/>
  <c r="AT80" i="5"/>
  <c r="AO80" i="5"/>
  <c r="AJ80" i="5"/>
  <c r="AE80" i="5"/>
  <c r="Z80" i="5"/>
  <c r="U80" i="5"/>
  <c r="P80" i="5"/>
  <c r="AT79" i="5"/>
  <c r="AO79" i="5"/>
  <c r="AJ79" i="5"/>
  <c r="AE79" i="5"/>
  <c r="Z79" i="5"/>
  <c r="U79" i="5"/>
  <c r="P79" i="5"/>
  <c r="AT78" i="5"/>
  <c r="AO78" i="5"/>
  <c r="AJ78" i="5"/>
  <c r="AE78" i="5"/>
  <c r="Z78" i="5"/>
  <c r="U78" i="5"/>
  <c r="P78" i="5"/>
  <c r="AT77" i="5"/>
  <c r="AO77" i="5"/>
  <c r="AJ77" i="5"/>
  <c r="AE77" i="5"/>
  <c r="Z77" i="5"/>
  <c r="U77" i="5"/>
  <c r="P77" i="5"/>
  <c r="AT76" i="5"/>
  <c r="AO76" i="5"/>
  <c r="AJ76" i="5"/>
  <c r="AE76" i="5"/>
  <c r="Z76" i="5"/>
  <c r="U76" i="5"/>
  <c r="P76" i="5"/>
  <c r="AT75" i="5"/>
  <c r="AO75" i="5"/>
  <c r="AJ75" i="5"/>
  <c r="AE75" i="5"/>
  <c r="Z75" i="5"/>
  <c r="U75" i="5"/>
  <c r="P75" i="5"/>
  <c r="AT74" i="5"/>
  <c r="AO74" i="5"/>
  <c r="AJ74" i="5"/>
  <c r="AE74" i="5"/>
  <c r="Z74" i="5"/>
  <c r="U74" i="5"/>
  <c r="P74" i="5"/>
  <c r="AT73" i="5"/>
  <c r="AO73" i="5"/>
  <c r="AJ73" i="5"/>
  <c r="AE73" i="5"/>
  <c r="Z73" i="5"/>
  <c r="U73" i="5"/>
  <c r="P73" i="5"/>
  <c r="AT72" i="5"/>
  <c r="AO72" i="5"/>
  <c r="AJ72" i="5"/>
  <c r="AE72" i="5"/>
  <c r="Z72" i="5"/>
  <c r="U72" i="5"/>
  <c r="P72" i="5"/>
  <c r="AT71" i="5"/>
  <c r="AO71" i="5"/>
  <c r="AJ71" i="5"/>
  <c r="AE71" i="5"/>
  <c r="Z71" i="5"/>
  <c r="U71" i="5"/>
  <c r="P71" i="5"/>
  <c r="AT70" i="5"/>
  <c r="AO70" i="5"/>
  <c r="AJ70" i="5"/>
  <c r="AE70" i="5"/>
  <c r="Z70" i="5"/>
  <c r="U70" i="5"/>
  <c r="P70" i="5"/>
  <c r="AT69" i="5"/>
  <c r="AO69" i="5"/>
  <c r="AJ69" i="5"/>
  <c r="AE69" i="5"/>
  <c r="Z69" i="5"/>
  <c r="U69" i="5"/>
  <c r="P69" i="5"/>
  <c r="AT68" i="5"/>
  <c r="AO68" i="5"/>
  <c r="AJ68" i="5"/>
  <c r="AE68" i="5"/>
  <c r="Z68" i="5"/>
  <c r="U68" i="5"/>
  <c r="P68" i="5"/>
  <c r="AT67" i="5"/>
  <c r="AO67" i="5"/>
  <c r="AJ67" i="5"/>
  <c r="AE67" i="5"/>
  <c r="Z67" i="5"/>
  <c r="U67" i="5"/>
  <c r="P67" i="5"/>
  <c r="AT66" i="5"/>
  <c r="AO66" i="5"/>
  <c r="AJ66" i="5"/>
  <c r="AE66" i="5"/>
  <c r="Z66" i="5"/>
  <c r="U66" i="5"/>
  <c r="P66" i="5"/>
  <c r="AT65" i="5"/>
  <c r="AO65" i="5"/>
  <c r="AJ65" i="5"/>
  <c r="AE65" i="5"/>
  <c r="Z65" i="5"/>
  <c r="U65" i="5"/>
  <c r="P65" i="5"/>
  <c r="AT64" i="5"/>
  <c r="AO64" i="5"/>
  <c r="AJ64" i="5"/>
  <c r="AE64" i="5"/>
  <c r="Z64" i="5"/>
  <c r="U64" i="5"/>
  <c r="P64" i="5"/>
  <c r="AT63" i="5"/>
  <c r="AO63" i="5"/>
  <c r="AJ63" i="5"/>
  <c r="AE63" i="5"/>
  <c r="Z63" i="5"/>
  <c r="U63" i="5"/>
  <c r="P63" i="5"/>
  <c r="AT62" i="5"/>
  <c r="AO62" i="5"/>
  <c r="AJ62" i="5"/>
  <c r="AE62" i="5"/>
  <c r="Z62" i="5"/>
  <c r="U62" i="5"/>
  <c r="P62" i="5"/>
  <c r="AT61" i="5"/>
  <c r="AO61" i="5"/>
  <c r="AJ61" i="5"/>
  <c r="AE61" i="5"/>
  <c r="Z61" i="5"/>
  <c r="U61" i="5"/>
  <c r="P61" i="5"/>
  <c r="AT60" i="5"/>
  <c r="AO60" i="5"/>
  <c r="AJ60" i="5"/>
  <c r="AE60" i="5"/>
  <c r="Z60" i="5"/>
  <c r="U60" i="5"/>
  <c r="P60" i="5"/>
  <c r="AT59" i="5"/>
  <c r="AO59" i="5"/>
  <c r="AJ59" i="5"/>
  <c r="AE59" i="5"/>
  <c r="Z59" i="5"/>
  <c r="U59" i="5"/>
  <c r="P59" i="5"/>
  <c r="AT58" i="5"/>
  <c r="AO58" i="5"/>
  <c r="AJ58" i="5"/>
  <c r="AE58" i="5"/>
  <c r="Z58" i="5"/>
  <c r="U58" i="5"/>
  <c r="P58" i="5"/>
  <c r="AT57" i="5"/>
  <c r="AO57" i="5"/>
  <c r="AJ57" i="5"/>
  <c r="AE57" i="5"/>
  <c r="Z57" i="5"/>
  <c r="U57" i="5"/>
  <c r="P57" i="5"/>
  <c r="AT56" i="5"/>
  <c r="AO56" i="5"/>
  <c r="AJ56" i="5"/>
  <c r="AE56" i="5"/>
  <c r="Z56" i="5"/>
  <c r="U56" i="5"/>
  <c r="P56" i="5"/>
  <c r="AT55" i="5"/>
  <c r="AO55" i="5"/>
  <c r="AJ55" i="5"/>
  <c r="AE55" i="5"/>
  <c r="Z55" i="5"/>
  <c r="U55" i="5"/>
  <c r="P55" i="5"/>
  <c r="AT54" i="5"/>
  <c r="AO54" i="5"/>
  <c r="AJ54" i="5"/>
  <c r="AE54" i="5"/>
  <c r="Z54" i="5"/>
  <c r="U54" i="5"/>
  <c r="P54" i="5"/>
  <c r="AT53" i="5"/>
  <c r="AO53" i="5"/>
  <c r="AJ53" i="5"/>
  <c r="AE53" i="5"/>
  <c r="Z53" i="5"/>
  <c r="U53" i="5"/>
  <c r="P53" i="5"/>
  <c r="AT52" i="5"/>
  <c r="AO52" i="5"/>
  <c r="AJ52" i="5"/>
  <c r="AE52" i="5"/>
  <c r="Z52" i="5"/>
  <c r="U52" i="5"/>
  <c r="P52" i="5"/>
  <c r="AT51" i="5"/>
  <c r="AO51" i="5"/>
  <c r="AJ51" i="5"/>
  <c r="AE51" i="5"/>
  <c r="Z51" i="5"/>
  <c r="U51" i="5"/>
  <c r="P51" i="5"/>
  <c r="AT50" i="5"/>
  <c r="AO50" i="5"/>
  <c r="AJ50" i="5"/>
  <c r="AE50" i="5"/>
  <c r="Z50" i="5"/>
  <c r="U50" i="5"/>
  <c r="P50" i="5"/>
  <c r="AT49" i="5"/>
  <c r="AO49" i="5"/>
  <c r="AJ49" i="5"/>
  <c r="AE49" i="5"/>
  <c r="Z49" i="5"/>
  <c r="U49" i="5"/>
  <c r="P49" i="5"/>
  <c r="AT48" i="5"/>
  <c r="AO48" i="5"/>
  <c r="AJ48" i="5"/>
  <c r="AE48" i="5"/>
  <c r="Z48" i="5"/>
  <c r="U48" i="5"/>
  <c r="AT47" i="5"/>
  <c r="AO47" i="5"/>
  <c r="AJ47" i="5"/>
  <c r="AE47" i="5"/>
  <c r="Z47" i="5"/>
  <c r="U47" i="5"/>
  <c r="AT46" i="5"/>
  <c r="AO46" i="5"/>
  <c r="AJ46" i="5"/>
  <c r="AE46" i="5"/>
  <c r="Z46" i="5"/>
  <c r="U46" i="5"/>
  <c r="AT45" i="5"/>
  <c r="AO45" i="5"/>
  <c r="AJ45" i="5"/>
  <c r="AE45" i="5"/>
  <c r="Z45" i="5"/>
  <c r="U45" i="5"/>
  <c r="P45" i="5"/>
  <c r="AT44" i="5"/>
  <c r="AO44" i="5"/>
  <c r="AJ44" i="5"/>
  <c r="AE44" i="5"/>
  <c r="Z44" i="5"/>
  <c r="U44" i="5"/>
  <c r="AT43" i="5"/>
  <c r="AO43" i="5"/>
  <c r="AJ43" i="5"/>
  <c r="AE43" i="5"/>
  <c r="Z43" i="5"/>
  <c r="U43" i="5"/>
  <c r="AT42" i="5"/>
  <c r="AO42" i="5"/>
  <c r="AJ42" i="5"/>
  <c r="AE42" i="5"/>
  <c r="Z42" i="5"/>
  <c r="U42" i="5"/>
  <c r="AT41" i="5"/>
  <c r="AO41" i="5"/>
  <c r="AJ41" i="5"/>
  <c r="AE41" i="5"/>
  <c r="Z41" i="5"/>
  <c r="U41" i="5"/>
  <c r="P41" i="5"/>
  <c r="AT40" i="5"/>
  <c r="AO40" i="5"/>
  <c r="AJ40" i="5"/>
  <c r="AE40" i="5"/>
  <c r="Z40" i="5"/>
  <c r="U40" i="5"/>
  <c r="P40" i="5"/>
  <c r="AT39" i="5"/>
  <c r="AO39" i="5"/>
  <c r="AJ39" i="5"/>
  <c r="AE39" i="5"/>
  <c r="Z39" i="5"/>
  <c r="U39" i="5"/>
  <c r="AT38" i="5"/>
  <c r="AO38" i="5"/>
  <c r="AJ38" i="5"/>
  <c r="AE38" i="5"/>
  <c r="Z38" i="5"/>
  <c r="U38" i="5"/>
  <c r="AT37" i="5"/>
  <c r="AO37" i="5"/>
  <c r="AJ37" i="5"/>
  <c r="AE37" i="5"/>
  <c r="Z37" i="5"/>
  <c r="U37" i="5"/>
  <c r="AT36" i="5"/>
  <c r="AO36" i="5"/>
  <c r="AJ36" i="5"/>
  <c r="AE36" i="5"/>
  <c r="Z36" i="5"/>
  <c r="U36" i="5"/>
  <c r="AT35" i="5"/>
  <c r="AO35" i="5"/>
  <c r="AJ35" i="5"/>
  <c r="AE35" i="5"/>
  <c r="Z35" i="5"/>
  <c r="U35" i="5"/>
  <c r="P35" i="5"/>
  <c r="AT34" i="5"/>
  <c r="AO34" i="5"/>
  <c r="AJ34" i="5"/>
  <c r="AE34" i="5"/>
  <c r="Z34" i="5"/>
  <c r="U34" i="5"/>
  <c r="P34" i="5"/>
  <c r="AT33" i="5"/>
  <c r="AO33" i="5"/>
  <c r="AJ33" i="5"/>
  <c r="AE33" i="5"/>
  <c r="Z33" i="5"/>
  <c r="U33" i="5"/>
  <c r="AT32" i="5"/>
  <c r="AO32" i="5"/>
  <c r="AJ32" i="5"/>
  <c r="AE32" i="5"/>
  <c r="Z32" i="5"/>
  <c r="U32" i="5"/>
  <c r="P32" i="5"/>
  <c r="AT31" i="5"/>
  <c r="AO31" i="5"/>
  <c r="AJ31" i="5"/>
  <c r="AE31" i="5"/>
  <c r="Z31" i="5"/>
  <c r="U31" i="5"/>
  <c r="AT30" i="5"/>
  <c r="AO30" i="5"/>
  <c r="AJ30" i="5"/>
  <c r="AE30" i="5"/>
  <c r="Z30" i="5"/>
  <c r="U30" i="5"/>
  <c r="P30" i="5"/>
  <c r="AT29" i="5"/>
  <c r="AO29" i="5"/>
  <c r="AJ29" i="5"/>
  <c r="AE29" i="5"/>
  <c r="Z29" i="5"/>
  <c r="U29" i="5"/>
  <c r="P29" i="5"/>
  <c r="AT28" i="5"/>
  <c r="AO28" i="5"/>
  <c r="AJ28" i="5"/>
  <c r="AE28" i="5"/>
  <c r="Z28" i="5"/>
  <c r="U28" i="5"/>
  <c r="AT27" i="5"/>
  <c r="AO27" i="5"/>
  <c r="AJ27" i="5"/>
  <c r="AE27" i="5"/>
  <c r="Z27" i="5"/>
  <c r="U27" i="5"/>
  <c r="P27" i="5"/>
  <c r="AT26" i="5"/>
  <c r="AO26" i="5"/>
  <c r="AJ26" i="5"/>
  <c r="AE26" i="5"/>
  <c r="Z26" i="5"/>
  <c r="U26" i="5"/>
  <c r="P26" i="5"/>
  <c r="AT25" i="5"/>
  <c r="AO25" i="5"/>
  <c r="AJ25" i="5"/>
  <c r="AE25" i="5"/>
  <c r="Z25" i="5"/>
  <c r="P25" i="5"/>
  <c r="AT24" i="5"/>
  <c r="AO24" i="5"/>
  <c r="AJ24" i="5"/>
  <c r="AE24" i="5"/>
  <c r="Z24" i="5"/>
  <c r="U24" i="5"/>
  <c r="P24" i="5"/>
  <c r="AT23" i="5"/>
  <c r="AO23" i="5"/>
  <c r="AJ23" i="5"/>
  <c r="AE23" i="5"/>
  <c r="Z23" i="5"/>
  <c r="U23" i="5"/>
  <c r="AT22" i="5"/>
  <c r="AO22" i="5"/>
  <c r="AJ22" i="5"/>
  <c r="AE22" i="5"/>
  <c r="Z22" i="5"/>
  <c r="U22" i="5"/>
  <c r="P22" i="5"/>
  <c r="AT21" i="5"/>
  <c r="AO21" i="5"/>
  <c r="AJ21" i="5"/>
  <c r="AE21" i="5"/>
  <c r="Z21" i="5"/>
  <c r="U21" i="5"/>
  <c r="P21" i="5"/>
  <c r="AT20" i="5"/>
  <c r="AO20" i="5"/>
  <c r="AJ20" i="5"/>
  <c r="AE20" i="5"/>
  <c r="Z20" i="5"/>
  <c r="U20" i="5"/>
  <c r="P20" i="5"/>
  <c r="AT19" i="5"/>
  <c r="AO19" i="5"/>
  <c r="AJ19" i="5"/>
  <c r="AE19" i="5"/>
  <c r="Z19" i="5"/>
  <c r="U19" i="5"/>
  <c r="P19" i="5"/>
  <c r="AT18" i="5"/>
  <c r="AO18" i="5"/>
  <c r="AJ18" i="5"/>
  <c r="AE18" i="5"/>
  <c r="Z18" i="5"/>
  <c r="U18" i="5"/>
  <c r="P18" i="5"/>
  <c r="AT17" i="5"/>
  <c r="AO17" i="5"/>
  <c r="AJ17" i="5"/>
  <c r="AE17" i="5"/>
  <c r="Z17" i="5"/>
  <c r="U17" i="5"/>
  <c r="P17" i="5"/>
  <c r="AT16" i="5"/>
  <c r="AO16" i="5"/>
  <c r="AJ16" i="5"/>
  <c r="AE16" i="5"/>
  <c r="Z16" i="5"/>
  <c r="U16" i="5"/>
  <c r="P16" i="5"/>
  <c r="AT15" i="5"/>
  <c r="AO15" i="5"/>
  <c r="AJ15" i="5"/>
  <c r="AE15" i="5"/>
  <c r="Z15" i="5"/>
  <c r="U15" i="5"/>
  <c r="P15" i="5"/>
  <c r="AT14" i="5"/>
  <c r="AO14" i="5"/>
  <c r="AJ14" i="5"/>
  <c r="AE14" i="5"/>
  <c r="Z14" i="5"/>
  <c r="U14" i="5"/>
  <c r="P14" i="5"/>
  <c r="AT13" i="5"/>
  <c r="AO13" i="5"/>
  <c r="AJ13" i="5"/>
  <c r="AE13" i="5"/>
  <c r="Z13" i="5"/>
  <c r="U13" i="5"/>
  <c r="P13" i="5"/>
  <c r="AT12" i="5"/>
  <c r="AO12" i="5"/>
  <c r="AJ12" i="5"/>
  <c r="AE12" i="5"/>
  <c r="Z12" i="5"/>
  <c r="P12" i="5"/>
  <c r="AT11" i="5"/>
  <c r="AO11" i="5"/>
  <c r="AJ11" i="5"/>
  <c r="AE11" i="5"/>
  <c r="Z11" i="5"/>
  <c r="U11" i="5"/>
  <c r="P11" i="5"/>
  <c r="AT10" i="5"/>
  <c r="AO10" i="5"/>
  <c r="AJ10" i="5"/>
  <c r="AE10" i="5"/>
  <c r="Z10" i="5"/>
  <c r="U10" i="5"/>
  <c r="P10" i="5"/>
  <c r="AT9" i="5"/>
  <c r="AO9" i="5"/>
  <c r="AJ9" i="5"/>
  <c r="AE9" i="5"/>
  <c r="AE94" i="5" s="1"/>
  <c r="Z9" i="5"/>
  <c r="U9" i="5"/>
  <c r="P9" i="5"/>
  <c r="AT8" i="5"/>
  <c r="AO8" i="5"/>
  <c r="AJ8" i="5"/>
  <c r="AE8" i="5"/>
  <c r="Z8" i="5"/>
  <c r="U8" i="5"/>
  <c r="P8" i="5"/>
  <c r="AT7" i="5"/>
  <c r="AO7" i="5"/>
  <c r="AJ7" i="5"/>
  <c r="AE7" i="5"/>
  <c r="Z7" i="5"/>
  <c r="U7" i="5"/>
  <c r="P7" i="5"/>
  <c r="AT6" i="5"/>
  <c r="AO6" i="5"/>
  <c r="AJ6" i="5"/>
  <c r="AE6" i="5"/>
  <c r="Z6" i="5"/>
  <c r="U6" i="5"/>
  <c r="AT5" i="5"/>
  <c r="AO5" i="5"/>
  <c r="AJ5" i="5"/>
  <c r="AE5" i="5"/>
  <c r="Z5" i="5"/>
  <c r="U5" i="5"/>
  <c r="P5" i="5"/>
  <c r="AT4" i="5"/>
  <c r="AO4" i="5"/>
  <c r="AJ4" i="5"/>
  <c r="AE4" i="5"/>
  <c r="Z4" i="5"/>
  <c r="U4" i="5"/>
  <c r="AT3" i="5"/>
  <c r="AT94" i="5" s="1"/>
  <c r="AO3" i="5"/>
  <c r="AO94" i="5" s="1"/>
  <c r="AJ3" i="5"/>
  <c r="AJ94" i="5" s="1"/>
  <c r="AE3" i="5"/>
  <c r="Z3" i="5"/>
  <c r="Z94" i="5" s="1"/>
  <c r="U3" i="5"/>
  <c r="P3" i="5"/>
  <c r="AE139" i="4"/>
  <c r="AD139" i="4"/>
  <c r="AC139" i="4"/>
  <c r="AB139" i="4"/>
  <c r="Z139" i="4"/>
  <c r="Y139" i="4"/>
  <c r="X139" i="4"/>
  <c r="W139" i="4"/>
  <c r="U139" i="4"/>
  <c r="T139" i="4"/>
  <c r="S139" i="4"/>
  <c r="R139" i="4"/>
  <c r="P139" i="4"/>
  <c r="O139" i="4"/>
  <c r="N139" i="4"/>
  <c r="M139" i="4"/>
  <c r="K139" i="4"/>
  <c r="J139" i="4"/>
  <c r="I139" i="4"/>
  <c r="H139" i="4"/>
  <c r="G139" i="4"/>
  <c r="F139" i="4"/>
  <c r="E139" i="4"/>
  <c r="D139" i="4"/>
  <c r="AF138" i="4"/>
  <c r="AA138" i="4"/>
  <c r="V138" i="4"/>
  <c r="Q138" i="4"/>
  <c r="L138" i="4"/>
  <c r="AF137" i="4"/>
  <c r="AA137" i="4"/>
  <c r="V137" i="4"/>
  <c r="Q137" i="4"/>
  <c r="L137" i="4"/>
  <c r="AF136" i="4"/>
  <c r="AA136" i="4"/>
  <c r="V136" i="4"/>
  <c r="Q136" i="4"/>
  <c r="L136" i="4"/>
  <c r="AF135" i="4"/>
  <c r="AA135" i="4"/>
  <c r="V135" i="4"/>
  <c r="Q135" i="4"/>
  <c r="L135" i="4"/>
  <c r="AF134" i="4"/>
  <c r="AA134" i="4"/>
  <c r="V134" i="4"/>
  <c r="Q134" i="4"/>
  <c r="L134" i="4"/>
  <c r="AF133" i="4"/>
  <c r="AA133" i="4"/>
  <c r="V133" i="4"/>
  <c r="Q133" i="4"/>
  <c r="L133" i="4"/>
  <c r="AF132" i="4"/>
  <c r="AA132" i="4"/>
  <c r="V132" i="4"/>
  <c r="Q132" i="4"/>
  <c r="L132" i="4"/>
  <c r="AF131" i="4"/>
  <c r="AA131" i="4"/>
  <c r="V131" i="4"/>
  <c r="Q131" i="4"/>
  <c r="L131" i="4"/>
  <c r="AF130" i="4"/>
  <c r="AA130" i="4"/>
  <c r="V130" i="4"/>
  <c r="Q130" i="4"/>
  <c r="L130" i="4"/>
  <c r="AF129" i="4"/>
  <c r="AA129" i="4"/>
  <c r="V129" i="4"/>
  <c r="Q129" i="4"/>
  <c r="L129" i="4"/>
  <c r="AF128" i="4"/>
  <c r="AA128" i="4"/>
  <c r="V128" i="4"/>
  <c r="Q128" i="4"/>
  <c r="L128" i="4"/>
  <c r="AF127" i="4"/>
  <c r="AA127" i="4"/>
  <c r="V127" i="4"/>
  <c r="Q127" i="4"/>
  <c r="L127" i="4"/>
  <c r="AF126" i="4"/>
  <c r="AA126" i="4"/>
  <c r="V126" i="4"/>
  <c r="Q126" i="4"/>
  <c r="L126" i="4"/>
  <c r="AF125" i="4"/>
  <c r="AA125" i="4"/>
  <c r="V125" i="4"/>
  <c r="Q125" i="4"/>
  <c r="L125" i="4"/>
  <c r="AF124" i="4"/>
  <c r="AA124" i="4"/>
  <c r="V124" i="4"/>
  <c r="Q124" i="4"/>
  <c r="L124" i="4"/>
  <c r="AF123" i="4"/>
  <c r="AA123" i="4"/>
  <c r="V123" i="4"/>
  <c r="Q123" i="4"/>
  <c r="L123" i="4"/>
  <c r="AF122" i="4"/>
  <c r="AA122" i="4"/>
  <c r="V122" i="4"/>
  <c r="Q122" i="4"/>
  <c r="L122" i="4"/>
  <c r="AF121" i="4"/>
  <c r="AA121" i="4"/>
  <c r="V121" i="4"/>
  <c r="Q121" i="4"/>
  <c r="L121" i="4"/>
  <c r="AF120" i="4"/>
  <c r="AA120" i="4"/>
  <c r="V120" i="4"/>
  <c r="Q120" i="4"/>
  <c r="L120" i="4"/>
  <c r="AF119" i="4"/>
  <c r="AA119" i="4"/>
  <c r="V119" i="4"/>
  <c r="Q119" i="4"/>
  <c r="L119" i="4"/>
  <c r="AF118" i="4"/>
  <c r="AA118" i="4"/>
  <c r="V118" i="4"/>
  <c r="Q118" i="4"/>
  <c r="L118" i="4"/>
  <c r="AF117" i="4"/>
  <c r="AA117" i="4"/>
  <c r="V117" i="4"/>
  <c r="Q117" i="4"/>
  <c r="L117" i="4"/>
  <c r="AF116" i="4"/>
  <c r="AA116" i="4"/>
  <c r="V116" i="4"/>
  <c r="Q116" i="4"/>
  <c r="L116" i="4"/>
  <c r="AF115" i="4"/>
  <c r="AA115" i="4"/>
  <c r="V115" i="4"/>
  <c r="Q115" i="4"/>
  <c r="L115" i="4"/>
  <c r="AF114" i="4"/>
  <c r="AA114" i="4"/>
  <c r="V114" i="4"/>
  <c r="Q114" i="4"/>
  <c r="L114" i="4"/>
  <c r="AF113" i="4"/>
  <c r="AA113" i="4"/>
  <c r="V113" i="4"/>
  <c r="Q113" i="4"/>
  <c r="L113" i="4"/>
  <c r="AF112" i="4"/>
  <c r="AA112" i="4"/>
  <c r="V112" i="4"/>
  <c r="Q112" i="4"/>
  <c r="L112" i="4"/>
  <c r="AF111" i="4"/>
  <c r="AA111" i="4"/>
  <c r="V111" i="4"/>
  <c r="Q111" i="4"/>
  <c r="L111" i="4"/>
  <c r="AF110" i="4"/>
  <c r="AA110" i="4"/>
  <c r="V110" i="4"/>
  <c r="Q110" i="4"/>
  <c r="L110" i="4"/>
  <c r="AF109" i="4"/>
  <c r="AA109" i="4"/>
  <c r="V109" i="4"/>
  <c r="Q109" i="4"/>
  <c r="L109" i="4"/>
  <c r="AF108" i="4"/>
  <c r="AA108" i="4"/>
  <c r="V108" i="4"/>
  <c r="Q108" i="4"/>
  <c r="L108" i="4"/>
  <c r="AF107" i="4"/>
  <c r="AA107" i="4"/>
  <c r="V107" i="4"/>
  <c r="Q107" i="4"/>
  <c r="L107" i="4"/>
  <c r="AF106" i="4"/>
  <c r="AA106" i="4"/>
  <c r="V106" i="4"/>
  <c r="Q106" i="4"/>
  <c r="L106" i="4"/>
  <c r="AF105" i="4"/>
  <c r="AA105" i="4"/>
  <c r="V105" i="4"/>
  <c r="Q105" i="4"/>
  <c r="L105" i="4"/>
  <c r="AF104" i="4"/>
  <c r="AA104" i="4"/>
  <c r="V104" i="4"/>
  <c r="Q104" i="4"/>
  <c r="L104" i="4"/>
  <c r="AF103" i="4"/>
  <c r="AA103" i="4"/>
  <c r="V103" i="4"/>
  <c r="Q103" i="4"/>
  <c r="L103" i="4"/>
  <c r="AF102" i="4"/>
  <c r="AA102" i="4"/>
  <c r="V102" i="4"/>
  <c r="Q102" i="4"/>
  <c r="L102" i="4"/>
  <c r="AF101" i="4"/>
  <c r="AA101" i="4"/>
  <c r="V101" i="4"/>
  <c r="Q101" i="4"/>
  <c r="L101" i="4"/>
  <c r="AF100" i="4"/>
  <c r="AA100" i="4"/>
  <c r="V100" i="4"/>
  <c r="Q100" i="4"/>
  <c r="L100" i="4"/>
  <c r="AF99" i="4"/>
  <c r="AA99" i="4"/>
  <c r="V99" i="4"/>
  <c r="Q99" i="4"/>
  <c r="L99" i="4"/>
  <c r="AF98" i="4"/>
  <c r="AA98" i="4"/>
  <c r="V98" i="4"/>
  <c r="Q98" i="4"/>
  <c r="L98" i="4"/>
  <c r="AF97" i="4"/>
  <c r="AA97" i="4"/>
  <c r="V97" i="4"/>
  <c r="Q97" i="4"/>
  <c r="L97" i="4"/>
  <c r="AF96" i="4"/>
  <c r="AA96" i="4"/>
  <c r="V96" i="4"/>
  <c r="Q96" i="4"/>
  <c r="L96" i="4"/>
  <c r="AF95" i="4"/>
  <c r="AA95" i="4"/>
  <c r="V95" i="4"/>
  <c r="Q95" i="4"/>
  <c r="L95" i="4"/>
  <c r="AF94" i="4"/>
  <c r="AA94" i="4"/>
  <c r="V94" i="4"/>
  <c r="Q94" i="4"/>
  <c r="L94" i="4"/>
  <c r="AF93" i="4"/>
  <c r="AA93" i="4"/>
  <c r="V93" i="4"/>
  <c r="Q93" i="4"/>
  <c r="L93" i="4"/>
  <c r="AF92" i="4"/>
  <c r="AA92" i="4"/>
  <c r="V92" i="4"/>
  <c r="Q92" i="4"/>
  <c r="L92" i="4"/>
  <c r="AF91" i="4"/>
  <c r="AA91" i="4"/>
  <c r="V91" i="4"/>
  <c r="Q91" i="4"/>
  <c r="L91" i="4"/>
  <c r="AF90" i="4"/>
  <c r="AA90" i="4"/>
  <c r="V90" i="4"/>
  <c r="Q90" i="4"/>
  <c r="L90" i="4"/>
  <c r="AF89" i="4"/>
  <c r="AA89" i="4"/>
  <c r="V89" i="4"/>
  <c r="Q89" i="4"/>
  <c r="L89" i="4"/>
  <c r="AF88" i="4"/>
  <c r="AA88" i="4"/>
  <c r="V88" i="4"/>
  <c r="Q88" i="4"/>
  <c r="L88" i="4"/>
  <c r="AF87" i="4"/>
  <c r="AA87" i="4"/>
  <c r="V87" i="4"/>
  <c r="Q87" i="4"/>
  <c r="L87" i="4"/>
  <c r="AF86" i="4"/>
  <c r="AA86" i="4"/>
  <c r="V86" i="4"/>
  <c r="Q86" i="4"/>
  <c r="L86" i="4"/>
  <c r="AF85" i="4"/>
  <c r="AA85" i="4"/>
  <c r="V85" i="4"/>
  <c r="Q85" i="4"/>
  <c r="L85" i="4"/>
  <c r="AF84" i="4"/>
  <c r="AA84" i="4"/>
  <c r="V84" i="4"/>
  <c r="Q84" i="4"/>
  <c r="L84" i="4"/>
  <c r="AF83" i="4"/>
  <c r="AA83" i="4"/>
  <c r="V83" i="4"/>
  <c r="Q83" i="4"/>
  <c r="L83" i="4"/>
  <c r="AF82" i="4"/>
  <c r="AA82" i="4"/>
  <c r="V82" i="4"/>
  <c r="Q82" i="4"/>
  <c r="L82" i="4"/>
  <c r="AF81" i="4"/>
  <c r="AA81" i="4"/>
  <c r="V81" i="4"/>
  <c r="Q81" i="4"/>
  <c r="L81" i="4"/>
  <c r="AF80" i="4"/>
  <c r="AA80" i="4"/>
  <c r="V80" i="4"/>
  <c r="Q80" i="4"/>
  <c r="L80" i="4"/>
  <c r="AF79" i="4"/>
  <c r="AA79" i="4"/>
  <c r="V79" i="4"/>
  <c r="Q79" i="4"/>
  <c r="L79" i="4"/>
  <c r="AF78" i="4"/>
  <c r="AA78" i="4"/>
  <c r="V78" i="4"/>
  <c r="Q78" i="4"/>
  <c r="L78" i="4"/>
  <c r="AF77" i="4"/>
  <c r="AA77" i="4"/>
  <c r="V77" i="4"/>
  <c r="Q77" i="4"/>
  <c r="L77" i="4"/>
  <c r="AF76" i="4"/>
  <c r="AA76" i="4"/>
  <c r="V76" i="4"/>
  <c r="Q76" i="4"/>
  <c r="L76" i="4"/>
  <c r="AF75" i="4"/>
  <c r="AA75" i="4"/>
  <c r="V75" i="4"/>
  <c r="Q75" i="4"/>
  <c r="L75" i="4"/>
  <c r="AF74" i="4"/>
  <c r="AA74" i="4"/>
  <c r="V74" i="4"/>
  <c r="Q74" i="4"/>
  <c r="L74" i="4"/>
  <c r="AF73" i="4"/>
  <c r="AA73" i="4"/>
  <c r="V73" i="4"/>
  <c r="Q73" i="4"/>
  <c r="L73" i="4"/>
  <c r="AF72" i="4"/>
  <c r="AA72" i="4"/>
  <c r="V72" i="4"/>
  <c r="Q72" i="4"/>
  <c r="L72" i="4"/>
  <c r="AF71" i="4"/>
  <c r="AA71" i="4"/>
  <c r="V71" i="4"/>
  <c r="Q71" i="4"/>
  <c r="L71" i="4"/>
  <c r="AF70" i="4"/>
  <c r="AA70" i="4"/>
  <c r="V70" i="4"/>
  <c r="Q70" i="4"/>
  <c r="L70" i="4"/>
  <c r="AF69" i="4"/>
  <c r="AA69" i="4"/>
  <c r="V69" i="4"/>
  <c r="Q69" i="4"/>
  <c r="L69" i="4"/>
  <c r="AF68" i="4"/>
  <c r="AA68" i="4"/>
  <c r="V68" i="4"/>
  <c r="Q68" i="4"/>
  <c r="L68" i="4"/>
  <c r="AF67" i="4"/>
  <c r="AA67" i="4"/>
  <c r="V67" i="4"/>
  <c r="Q67" i="4"/>
  <c r="L67" i="4"/>
  <c r="AF66" i="4"/>
  <c r="AA66" i="4"/>
  <c r="V66" i="4"/>
  <c r="Q66" i="4"/>
  <c r="L66" i="4"/>
  <c r="AF65" i="4"/>
  <c r="AA65" i="4"/>
  <c r="V65" i="4"/>
  <c r="Q65" i="4"/>
  <c r="L65" i="4"/>
  <c r="AF64" i="4"/>
  <c r="AA64" i="4"/>
  <c r="V64" i="4"/>
  <c r="Q64" i="4"/>
  <c r="L64" i="4"/>
  <c r="AF63" i="4"/>
  <c r="AA63" i="4"/>
  <c r="V63" i="4"/>
  <c r="Q63" i="4"/>
  <c r="L63" i="4"/>
  <c r="AF62" i="4"/>
  <c r="AA62" i="4"/>
  <c r="V62" i="4"/>
  <c r="Q62" i="4"/>
  <c r="L62" i="4"/>
  <c r="AF61" i="4"/>
  <c r="AA61" i="4"/>
  <c r="V61" i="4"/>
  <c r="Q61" i="4"/>
  <c r="L61" i="4"/>
  <c r="AF60" i="4"/>
  <c r="AA60" i="4"/>
  <c r="V60" i="4"/>
  <c r="Q60" i="4"/>
  <c r="L60" i="4"/>
  <c r="AF59" i="4"/>
  <c r="AA59" i="4"/>
  <c r="V59" i="4"/>
  <c r="Q59" i="4"/>
  <c r="L59" i="4"/>
  <c r="AF58" i="4"/>
  <c r="AA58" i="4"/>
  <c r="V58" i="4"/>
  <c r="Q58" i="4"/>
  <c r="L58" i="4"/>
  <c r="AF57" i="4"/>
  <c r="AA57" i="4"/>
  <c r="V57" i="4"/>
  <c r="Q57" i="4"/>
  <c r="L57" i="4"/>
  <c r="AF56" i="4"/>
  <c r="AA56" i="4"/>
  <c r="V56" i="4"/>
  <c r="Q56" i="4"/>
  <c r="L56" i="4"/>
  <c r="AF55" i="4"/>
  <c r="AA55" i="4"/>
  <c r="V55" i="4"/>
  <c r="Q55" i="4"/>
  <c r="L55" i="4"/>
  <c r="AF54" i="4"/>
  <c r="AA54" i="4"/>
  <c r="V54" i="4"/>
  <c r="Q54" i="4"/>
  <c r="L54" i="4"/>
  <c r="AF53" i="4"/>
  <c r="AA53" i="4"/>
  <c r="V53" i="4"/>
  <c r="Q53" i="4"/>
  <c r="L53" i="4"/>
  <c r="AF52" i="4"/>
  <c r="AA52" i="4"/>
  <c r="V52" i="4"/>
  <c r="Q52" i="4"/>
  <c r="L52" i="4"/>
  <c r="AF51" i="4"/>
  <c r="AA51" i="4"/>
  <c r="V51" i="4"/>
  <c r="Q51" i="4"/>
  <c r="L51" i="4"/>
  <c r="AF50" i="4"/>
  <c r="AA50" i="4"/>
  <c r="V50" i="4"/>
  <c r="Q50" i="4"/>
  <c r="L50" i="4"/>
  <c r="AF49" i="4"/>
  <c r="AA49" i="4"/>
  <c r="V49" i="4"/>
  <c r="Q49" i="4"/>
  <c r="L49" i="4"/>
  <c r="AF48" i="4"/>
  <c r="AA48" i="4"/>
  <c r="V48" i="4"/>
  <c r="Q48" i="4"/>
  <c r="L48" i="4"/>
  <c r="AF47" i="4"/>
  <c r="AA47" i="4"/>
  <c r="V47" i="4"/>
  <c r="Q47" i="4"/>
  <c r="L47" i="4"/>
  <c r="AF46" i="4"/>
  <c r="AA46" i="4"/>
  <c r="V46" i="4"/>
  <c r="Q46" i="4"/>
  <c r="L46" i="4"/>
  <c r="AF45" i="4"/>
  <c r="AA45" i="4"/>
  <c r="V45" i="4"/>
  <c r="Q45" i="4"/>
  <c r="L45" i="4"/>
  <c r="AF44" i="4"/>
  <c r="AA44" i="4"/>
  <c r="V44" i="4"/>
  <c r="Q44" i="4"/>
  <c r="L44" i="4"/>
  <c r="AF43" i="4"/>
  <c r="AA43" i="4"/>
  <c r="V43" i="4"/>
  <c r="Q43" i="4"/>
  <c r="L43" i="4"/>
  <c r="AF42" i="4"/>
  <c r="AA42" i="4"/>
  <c r="V42" i="4"/>
  <c r="Q42" i="4"/>
  <c r="L42" i="4"/>
  <c r="AF41" i="4"/>
  <c r="AA41" i="4"/>
  <c r="V41" i="4"/>
  <c r="Q41" i="4"/>
  <c r="L41" i="4"/>
  <c r="AF40" i="4"/>
  <c r="AA40" i="4"/>
  <c r="V40" i="4"/>
  <c r="Q40" i="4"/>
  <c r="L40" i="4"/>
  <c r="AF39" i="4"/>
  <c r="AA39" i="4"/>
  <c r="V39" i="4"/>
  <c r="Q39" i="4"/>
  <c r="L39" i="4"/>
  <c r="AF38" i="4"/>
  <c r="AA38" i="4"/>
  <c r="V38" i="4"/>
  <c r="Q38" i="4"/>
  <c r="L38" i="4"/>
  <c r="AF37" i="4"/>
  <c r="AA37" i="4"/>
  <c r="V37" i="4"/>
  <c r="Q37" i="4"/>
  <c r="L37" i="4"/>
  <c r="AF36" i="4"/>
  <c r="AA36" i="4"/>
  <c r="V36" i="4"/>
  <c r="Q36" i="4"/>
  <c r="L36" i="4"/>
  <c r="AF35" i="4"/>
  <c r="AA35" i="4"/>
  <c r="V35" i="4"/>
  <c r="Q35" i="4"/>
  <c r="L35" i="4"/>
  <c r="AF34" i="4"/>
  <c r="AA34" i="4"/>
  <c r="V34" i="4"/>
  <c r="Q34" i="4"/>
  <c r="L34" i="4"/>
  <c r="AF33" i="4"/>
  <c r="AA33" i="4"/>
  <c r="V33" i="4"/>
  <c r="Q33" i="4"/>
  <c r="L33" i="4"/>
  <c r="AF32" i="4"/>
  <c r="AA32" i="4"/>
  <c r="V32" i="4"/>
  <c r="Q32" i="4"/>
  <c r="L32" i="4"/>
  <c r="AF31" i="4"/>
  <c r="AA31" i="4"/>
  <c r="V31" i="4"/>
  <c r="Q31" i="4"/>
  <c r="L31" i="4"/>
  <c r="AF30" i="4"/>
  <c r="AA30" i="4"/>
  <c r="V30" i="4"/>
  <c r="Q30" i="4"/>
  <c r="L30" i="4"/>
  <c r="AF29" i="4"/>
  <c r="AA29" i="4"/>
  <c r="V29" i="4"/>
  <c r="Q29" i="4"/>
  <c r="L29" i="4"/>
  <c r="AF28" i="4"/>
  <c r="AA28" i="4"/>
  <c r="V28" i="4"/>
  <c r="Q28" i="4"/>
  <c r="L28" i="4"/>
  <c r="AF27" i="4"/>
  <c r="AA27" i="4"/>
  <c r="V27" i="4"/>
  <c r="Q27" i="4"/>
  <c r="L27" i="4"/>
  <c r="AF26" i="4"/>
  <c r="AA26" i="4"/>
  <c r="V26" i="4"/>
  <c r="Q26" i="4"/>
  <c r="L26" i="4"/>
  <c r="AF25" i="4"/>
  <c r="AA25" i="4"/>
  <c r="V25" i="4"/>
  <c r="Q25" i="4"/>
  <c r="L25" i="4"/>
  <c r="AF24" i="4"/>
  <c r="AA24" i="4"/>
  <c r="V24" i="4"/>
  <c r="Q24" i="4"/>
  <c r="L24" i="4"/>
  <c r="AF23" i="4"/>
  <c r="AA23" i="4"/>
  <c r="V23" i="4"/>
  <c r="Q23" i="4"/>
  <c r="L23" i="4"/>
  <c r="AF22" i="4"/>
  <c r="AA22" i="4"/>
  <c r="V22" i="4"/>
  <c r="Q22" i="4"/>
  <c r="L22" i="4"/>
  <c r="AF21" i="4"/>
  <c r="AA21" i="4"/>
  <c r="V21" i="4"/>
  <c r="Q21" i="4"/>
  <c r="L21" i="4"/>
  <c r="AF20" i="4"/>
  <c r="AA20" i="4"/>
  <c r="V20" i="4"/>
  <c r="Q20" i="4"/>
  <c r="L20" i="4"/>
  <c r="AF19" i="4"/>
  <c r="AA19" i="4"/>
  <c r="V19" i="4"/>
  <c r="Q19" i="4"/>
  <c r="L19" i="4"/>
  <c r="AF18" i="4"/>
  <c r="AA18" i="4"/>
  <c r="V18" i="4"/>
  <c r="Q18" i="4"/>
  <c r="L18" i="4"/>
  <c r="AF17" i="4"/>
  <c r="AA17" i="4"/>
  <c r="V17" i="4"/>
  <c r="Q17" i="4"/>
  <c r="L17" i="4"/>
  <c r="AF16" i="4"/>
  <c r="AA16" i="4"/>
  <c r="V16" i="4"/>
  <c r="Q16" i="4"/>
  <c r="L16" i="4"/>
  <c r="AF15" i="4"/>
  <c r="AA15" i="4"/>
  <c r="V15" i="4"/>
  <c r="Q15" i="4"/>
  <c r="L15" i="4"/>
  <c r="AF14" i="4"/>
  <c r="AA14" i="4"/>
  <c r="V14" i="4"/>
  <c r="Q14" i="4"/>
  <c r="L14" i="4"/>
  <c r="AF13" i="4"/>
  <c r="AA13" i="4"/>
  <c r="V13" i="4"/>
  <c r="Q13" i="4"/>
  <c r="L13" i="4"/>
  <c r="AF12" i="4"/>
  <c r="AA12" i="4"/>
  <c r="V12" i="4"/>
  <c r="Q12" i="4"/>
  <c r="L12" i="4"/>
  <c r="AF11" i="4"/>
  <c r="AA11" i="4"/>
  <c r="V11" i="4"/>
  <c r="Q11" i="4"/>
  <c r="L11" i="4"/>
  <c r="AF10" i="4"/>
  <c r="AA10" i="4"/>
  <c r="V10" i="4"/>
  <c r="Q10" i="4"/>
  <c r="L10" i="4"/>
  <c r="AF9" i="4"/>
  <c r="AA9" i="4"/>
  <c r="V9" i="4"/>
  <c r="Q9" i="4"/>
  <c r="L9" i="4"/>
  <c r="AF8" i="4"/>
  <c r="AA8" i="4"/>
  <c r="V8" i="4"/>
  <c r="Q8" i="4"/>
  <c r="L8" i="4"/>
  <c r="AF7" i="4"/>
  <c r="AA7" i="4"/>
  <c r="V7" i="4"/>
  <c r="Q7" i="4"/>
  <c r="L7" i="4"/>
  <c r="AF6" i="4"/>
  <c r="AA6" i="4"/>
  <c r="V6" i="4"/>
  <c r="Q6" i="4"/>
  <c r="L6" i="4"/>
  <c r="AF5" i="4"/>
  <c r="AA5" i="4"/>
  <c r="V5" i="4"/>
  <c r="Q5" i="4"/>
  <c r="L5" i="4"/>
  <c r="AF4" i="4"/>
  <c r="AA4" i="4"/>
  <c r="V4" i="4"/>
  <c r="Q4" i="4"/>
  <c r="L4" i="4"/>
  <c r="AF3" i="4"/>
  <c r="AF139" i="4" s="1"/>
  <c r="AA3" i="4"/>
  <c r="AA139" i="4" s="1"/>
  <c r="V3" i="4"/>
  <c r="V139" i="4" s="1"/>
  <c r="Q3" i="4"/>
  <c r="Q139" i="4" s="1"/>
  <c r="L3" i="4"/>
  <c r="L139" i="4" s="1"/>
  <c r="AN62" i="2"/>
  <c r="AM62" i="2"/>
  <c r="AL62" i="2"/>
  <c r="AK62" i="2"/>
  <c r="AJ62" i="2"/>
  <c r="AH62" i="2"/>
  <c r="AG62" i="2"/>
  <c r="AF62" i="2"/>
  <c r="AE62" i="2"/>
  <c r="AC62" i="2"/>
  <c r="AB62" i="2"/>
  <c r="AA62" i="2"/>
  <c r="Z62" i="2"/>
  <c r="X62" i="2"/>
  <c r="W62" i="2"/>
  <c r="V62" i="2"/>
  <c r="U62" i="2"/>
  <c r="S62" i="2"/>
  <c r="R62" i="2"/>
  <c r="Q62" i="2"/>
  <c r="P62" i="2"/>
  <c r="N62" i="2"/>
  <c r="M62" i="2"/>
  <c r="L62" i="2"/>
  <c r="K62" i="2"/>
  <c r="I62" i="2"/>
  <c r="H62" i="2"/>
  <c r="G62" i="2"/>
  <c r="F62" i="2"/>
  <c r="E62" i="2"/>
  <c r="D62" i="2"/>
  <c r="AN61" i="2"/>
  <c r="AI61" i="2"/>
  <c r="AD61" i="2"/>
  <c r="Y61" i="2"/>
  <c r="T61" i="2"/>
  <c r="O61" i="2"/>
  <c r="J61" i="2"/>
  <c r="AN60" i="2"/>
  <c r="AI60" i="2"/>
  <c r="AD60" i="2"/>
  <c r="Y60" i="2"/>
  <c r="T60" i="2"/>
  <c r="O60" i="2"/>
  <c r="J60" i="2"/>
  <c r="AN59" i="2"/>
  <c r="AI59" i="2"/>
  <c r="AD59" i="2"/>
  <c r="Y59" i="2"/>
  <c r="T59" i="2"/>
  <c r="O59" i="2"/>
  <c r="J59" i="2"/>
  <c r="AN58" i="2"/>
  <c r="AI58" i="2"/>
  <c r="AD58" i="2"/>
  <c r="Y58" i="2"/>
  <c r="T58" i="2"/>
  <c r="O58" i="2"/>
  <c r="J58" i="2"/>
  <c r="AN57" i="2"/>
  <c r="AI57" i="2"/>
  <c r="AD57" i="2"/>
  <c r="Y57" i="2"/>
  <c r="T57" i="2"/>
  <c r="O57" i="2"/>
  <c r="J57" i="2"/>
  <c r="AN56" i="2"/>
  <c r="AI56" i="2"/>
  <c r="AD56" i="2"/>
  <c r="Y56" i="2"/>
  <c r="T56" i="2"/>
  <c r="O56" i="2"/>
  <c r="J56" i="2"/>
  <c r="AN55" i="2"/>
  <c r="AI55" i="2"/>
  <c r="AD55" i="2"/>
  <c r="Y55" i="2"/>
  <c r="T55" i="2"/>
  <c r="O55" i="2"/>
  <c r="J55" i="2"/>
  <c r="AN54" i="2"/>
  <c r="AI54" i="2"/>
  <c r="AD54" i="2"/>
  <c r="Y54" i="2"/>
  <c r="T54" i="2"/>
  <c r="O54" i="2"/>
  <c r="J54" i="2"/>
  <c r="AN53" i="2"/>
  <c r="AI53" i="2"/>
  <c r="AD53" i="2"/>
  <c r="Y53" i="2"/>
  <c r="T53" i="2"/>
  <c r="O53" i="2"/>
  <c r="J53" i="2"/>
  <c r="AN52" i="2"/>
  <c r="AI52" i="2"/>
  <c r="AD52" i="2"/>
  <c r="Y52" i="2"/>
  <c r="T52" i="2"/>
  <c r="O52" i="2"/>
  <c r="J52" i="2"/>
  <c r="AN51" i="2"/>
  <c r="AI51" i="2"/>
  <c r="AD51" i="2"/>
  <c r="Y51" i="2"/>
  <c r="T51" i="2"/>
  <c r="O51" i="2"/>
  <c r="J51" i="2"/>
  <c r="AN50" i="2"/>
  <c r="AI50" i="2"/>
  <c r="AD50" i="2"/>
  <c r="Y50" i="2"/>
  <c r="T50" i="2"/>
  <c r="O50" i="2"/>
  <c r="J50" i="2"/>
  <c r="AN49" i="2"/>
  <c r="AI49" i="2"/>
  <c r="AD49" i="2"/>
  <c r="Y49" i="2"/>
  <c r="T49" i="2"/>
  <c r="O49" i="2"/>
  <c r="J49" i="2"/>
  <c r="AN48" i="2"/>
  <c r="AI48" i="2"/>
  <c r="AD48" i="2"/>
  <c r="Y48" i="2"/>
  <c r="T48" i="2"/>
  <c r="O48" i="2"/>
  <c r="J48" i="2"/>
  <c r="AN47" i="2"/>
  <c r="AI47" i="2"/>
  <c r="AD47" i="2"/>
  <c r="Y47" i="2"/>
  <c r="T47" i="2"/>
  <c r="O47" i="2"/>
  <c r="J47" i="2"/>
  <c r="AN46" i="2"/>
  <c r="AI46" i="2"/>
  <c r="AD46" i="2"/>
  <c r="Y46" i="2"/>
  <c r="T46" i="2"/>
  <c r="O46" i="2"/>
  <c r="J46" i="2"/>
  <c r="AN45" i="2"/>
  <c r="AI45" i="2"/>
  <c r="AD45" i="2"/>
  <c r="Y45" i="2"/>
  <c r="T45" i="2"/>
  <c r="O45" i="2"/>
  <c r="J45" i="2"/>
  <c r="AN44" i="2"/>
  <c r="AI44" i="2"/>
  <c r="AD44" i="2"/>
  <c r="Y44" i="2"/>
  <c r="T44" i="2"/>
  <c r="O44" i="2"/>
  <c r="J44" i="2"/>
  <c r="AN43" i="2"/>
  <c r="AI43" i="2"/>
  <c r="AD43" i="2"/>
  <c r="Y43" i="2"/>
  <c r="T43" i="2"/>
  <c r="O43" i="2"/>
  <c r="J43" i="2"/>
  <c r="AN42" i="2"/>
  <c r="AI42" i="2"/>
  <c r="AD42" i="2"/>
  <c r="Y42" i="2"/>
  <c r="T42" i="2"/>
  <c r="O42" i="2"/>
  <c r="J42" i="2"/>
  <c r="AN41" i="2"/>
  <c r="AI41" i="2"/>
  <c r="AD41" i="2"/>
  <c r="Y41" i="2"/>
  <c r="T41" i="2"/>
  <c r="O41" i="2"/>
  <c r="J41" i="2"/>
  <c r="AN40" i="2"/>
  <c r="AI40" i="2"/>
  <c r="AD40" i="2"/>
  <c r="Y40" i="2"/>
  <c r="T40" i="2"/>
  <c r="O40" i="2"/>
  <c r="J40" i="2"/>
  <c r="AN39" i="2"/>
  <c r="AI39" i="2"/>
  <c r="AD39" i="2"/>
  <c r="Y39" i="2"/>
  <c r="T39" i="2"/>
  <c r="O39" i="2"/>
  <c r="J39" i="2"/>
  <c r="AN38" i="2"/>
  <c r="AI38" i="2"/>
  <c r="AD38" i="2"/>
  <c r="Y38" i="2"/>
  <c r="T38" i="2"/>
  <c r="O38" i="2"/>
  <c r="J38" i="2"/>
  <c r="AN37" i="2"/>
  <c r="AI37" i="2"/>
  <c r="AD37" i="2"/>
  <c r="Y37" i="2"/>
  <c r="T37" i="2"/>
  <c r="O37" i="2"/>
  <c r="J37" i="2"/>
  <c r="AN36" i="2"/>
  <c r="AI36" i="2"/>
  <c r="AD36" i="2"/>
  <c r="Y36" i="2"/>
  <c r="T36" i="2"/>
  <c r="O36" i="2"/>
  <c r="J36" i="2"/>
  <c r="AN35" i="2"/>
  <c r="AI35" i="2"/>
  <c r="AD35" i="2"/>
  <c r="Y35" i="2"/>
  <c r="T35" i="2"/>
  <c r="O35" i="2"/>
  <c r="J35" i="2"/>
  <c r="AN34" i="2"/>
  <c r="AI34" i="2"/>
  <c r="AD34" i="2"/>
  <c r="Y34" i="2"/>
  <c r="T34" i="2"/>
  <c r="O34" i="2"/>
  <c r="J34" i="2"/>
  <c r="AN33" i="2"/>
  <c r="AI33" i="2"/>
  <c r="AD33" i="2"/>
  <c r="Y33" i="2"/>
  <c r="T33" i="2"/>
  <c r="O33" i="2"/>
  <c r="J33" i="2"/>
  <c r="AN32" i="2"/>
  <c r="AI32" i="2"/>
  <c r="AD32" i="2"/>
  <c r="Y32" i="2"/>
  <c r="T32" i="2"/>
  <c r="O32" i="2"/>
  <c r="J32" i="2"/>
  <c r="AN31" i="2"/>
  <c r="AI31" i="2"/>
  <c r="AD31" i="2"/>
  <c r="Y31" i="2"/>
  <c r="T31" i="2"/>
  <c r="O31" i="2"/>
  <c r="J31" i="2"/>
  <c r="AN30" i="2"/>
  <c r="AI30" i="2"/>
  <c r="AD30" i="2"/>
  <c r="Y30" i="2"/>
  <c r="T30" i="2"/>
  <c r="O30" i="2"/>
  <c r="J30" i="2"/>
  <c r="AN29" i="2"/>
  <c r="AI29" i="2"/>
  <c r="AD29" i="2"/>
  <c r="Y29" i="2"/>
  <c r="T29" i="2"/>
  <c r="O29" i="2"/>
  <c r="J29" i="2"/>
  <c r="AN28" i="2"/>
  <c r="AI28" i="2"/>
  <c r="AD28" i="2"/>
  <c r="Y28" i="2"/>
  <c r="T28" i="2"/>
  <c r="O28" i="2"/>
  <c r="J28" i="2"/>
  <c r="AN27" i="2"/>
  <c r="AI27" i="2"/>
  <c r="AD27" i="2"/>
  <c r="Y27" i="2"/>
  <c r="T27" i="2"/>
  <c r="O27" i="2"/>
  <c r="J27" i="2"/>
  <c r="AN26" i="2"/>
  <c r="AI26" i="2"/>
  <c r="AD26" i="2"/>
  <c r="Y26" i="2"/>
  <c r="T26" i="2"/>
  <c r="O26" i="2"/>
  <c r="J26" i="2"/>
  <c r="AN25" i="2"/>
  <c r="AI25" i="2"/>
  <c r="AD25" i="2"/>
  <c r="Y25" i="2"/>
  <c r="T25" i="2"/>
  <c r="O25" i="2"/>
  <c r="J25" i="2"/>
  <c r="AN24" i="2"/>
  <c r="AI24" i="2"/>
  <c r="AD24" i="2"/>
  <c r="Y24" i="2"/>
  <c r="T24" i="2"/>
  <c r="O24" i="2"/>
  <c r="J24" i="2"/>
  <c r="AN23" i="2"/>
  <c r="AI23" i="2"/>
  <c r="AD23" i="2"/>
  <c r="Y23" i="2"/>
  <c r="T23" i="2"/>
  <c r="O23" i="2"/>
  <c r="J23" i="2"/>
  <c r="AN22" i="2"/>
  <c r="AI22" i="2"/>
  <c r="AD22" i="2"/>
  <c r="Y22" i="2"/>
  <c r="T22" i="2"/>
  <c r="O22" i="2"/>
  <c r="J22" i="2"/>
  <c r="AN21" i="2"/>
  <c r="AI21" i="2"/>
  <c r="AD21" i="2"/>
  <c r="Y21" i="2"/>
  <c r="T21" i="2"/>
  <c r="O21" i="2"/>
  <c r="J21" i="2"/>
  <c r="AN20" i="2"/>
  <c r="AI20" i="2"/>
  <c r="AD20" i="2"/>
  <c r="Y20" i="2"/>
  <c r="T20" i="2"/>
  <c r="O20" i="2"/>
  <c r="J20" i="2"/>
  <c r="AN19" i="2"/>
  <c r="AI19" i="2"/>
  <c r="AD19" i="2"/>
  <c r="Y19" i="2"/>
  <c r="T19" i="2"/>
  <c r="O19" i="2"/>
  <c r="J19" i="2"/>
  <c r="AN18" i="2"/>
  <c r="AI18" i="2"/>
  <c r="AD18" i="2"/>
  <c r="Y18" i="2"/>
  <c r="T18" i="2"/>
  <c r="O18" i="2"/>
  <c r="J18" i="2"/>
  <c r="AN17" i="2"/>
  <c r="AI17" i="2"/>
  <c r="AD17" i="2"/>
  <c r="Y17" i="2"/>
  <c r="T17" i="2"/>
  <c r="O17" i="2"/>
  <c r="J17" i="2"/>
  <c r="AN16" i="2"/>
  <c r="AI16" i="2"/>
  <c r="AD16" i="2"/>
  <c r="Y16" i="2"/>
  <c r="T16" i="2"/>
  <c r="O16" i="2"/>
  <c r="J16" i="2"/>
  <c r="AN15" i="2"/>
  <c r="AI15" i="2"/>
  <c r="AD15" i="2"/>
  <c r="Y15" i="2"/>
  <c r="T15" i="2"/>
  <c r="O15" i="2"/>
  <c r="J15" i="2"/>
  <c r="AN14" i="2"/>
  <c r="AI14" i="2"/>
  <c r="AD14" i="2"/>
  <c r="Y14" i="2"/>
  <c r="T14" i="2"/>
  <c r="O14" i="2"/>
  <c r="J14" i="2"/>
  <c r="AN13" i="2"/>
  <c r="AI13" i="2"/>
  <c r="AD13" i="2"/>
  <c r="Y13" i="2"/>
  <c r="T13" i="2"/>
  <c r="O13" i="2"/>
  <c r="J13" i="2"/>
  <c r="AN12" i="2"/>
  <c r="AI12" i="2"/>
  <c r="AD12" i="2"/>
  <c r="Y12" i="2"/>
  <c r="T12" i="2"/>
  <c r="O12" i="2"/>
  <c r="J12" i="2"/>
  <c r="AN11" i="2"/>
  <c r="AI11" i="2"/>
  <c r="AD11" i="2"/>
  <c r="Y11" i="2"/>
  <c r="T11" i="2"/>
  <c r="O11" i="2"/>
  <c r="J11" i="2"/>
  <c r="AN10" i="2"/>
  <c r="AI10" i="2"/>
  <c r="AD10" i="2"/>
  <c r="Y10" i="2"/>
  <c r="T10" i="2"/>
  <c r="O10" i="2"/>
  <c r="J10" i="2"/>
  <c r="AN9" i="2"/>
  <c r="AI9" i="2"/>
  <c r="AD9" i="2"/>
  <c r="Y9" i="2"/>
  <c r="T9" i="2"/>
  <c r="O9" i="2"/>
  <c r="J9" i="2"/>
  <c r="AN8" i="2"/>
  <c r="AI8" i="2"/>
  <c r="AD8" i="2"/>
  <c r="Y8" i="2"/>
  <c r="T8" i="2"/>
  <c r="O8" i="2"/>
  <c r="J8" i="2"/>
  <c r="AN7" i="2"/>
  <c r="AI7" i="2"/>
  <c r="AD7" i="2"/>
  <c r="Y7" i="2"/>
  <c r="T7" i="2"/>
  <c r="O7" i="2"/>
  <c r="J7" i="2"/>
  <c r="AN6" i="2"/>
  <c r="AI6" i="2"/>
  <c r="AD6" i="2"/>
  <c r="Y6" i="2"/>
  <c r="T6" i="2"/>
  <c r="O6" i="2"/>
  <c r="J6" i="2"/>
  <c r="AN5" i="2"/>
  <c r="AI5" i="2"/>
  <c r="AD5" i="2"/>
  <c r="Y5" i="2"/>
  <c r="T5" i="2"/>
  <c r="O5" i="2"/>
  <c r="J5" i="2"/>
  <c r="AN4" i="2"/>
  <c r="AI4" i="2"/>
  <c r="AD4" i="2"/>
  <c r="Y4" i="2"/>
  <c r="T4" i="2"/>
  <c r="O4" i="2"/>
  <c r="J4" i="2"/>
  <c r="AN3" i="2"/>
  <c r="AI3" i="2"/>
  <c r="AI62" i="2" s="1"/>
  <c r="AD3" i="2"/>
  <c r="AD62" i="2" s="1"/>
  <c r="Y3" i="2"/>
  <c r="Y62" i="2" s="1"/>
  <c r="T3" i="2"/>
  <c r="T62" i="2" s="1"/>
  <c r="O3" i="2"/>
  <c r="O62" i="2" s="1"/>
  <c r="J3" i="2"/>
  <c r="J62" i="2" s="1"/>
  <c r="E129" i="1" l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D129" i="1"/>
  <c r="AF128" i="1"/>
  <c r="AA128" i="1"/>
  <c r="V128" i="1"/>
  <c r="Q128" i="1"/>
  <c r="L128" i="1"/>
  <c r="AF127" i="1"/>
  <c r="AA127" i="1"/>
  <c r="V127" i="1"/>
  <c r="Q127" i="1"/>
  <c r="L127" i="1"/>
  <c r="AF126" i="1"/>
  <c r="AA126" i="1"/>
  <c r="V126" i="1"/>
  <c r="Q126" i="1"/>
  <c r="L126" i="1"/>
  <c r="AF125" i="1"/>
  <c r="AA125" i="1"/>
  <c r="V125" i="1"/>
  <c r="Q125" i="1"/>
  <c r="L125" i="1"/>
  <c r="AF124" i="1"/>
  <c r="AA124" i="1"/>
  <c r="V124" i="1"/>
  <c r="Q124" i="1"/>
  <c r="L124" i="1"/>
  <c r="AF123" i="1"/>
  <c r="AA123" i="1"/>
  <c r="V123" i="1"/>
  <c r="Q123" i="1"/>
  <c r="L123" i="1"/>
  <c r="AF122" i="1"/>
  <c r="AA122" i="1"/>
  <c r="V122" i="1"/>
  <c r="Q122" i="1"/>
  <c r="L122" i="1"/>
  <c r="AF121" i="1"/>
  <c r="AA121" i="1"/>
  <c r="V121" i="1"/>
  <c r="Q121" i="1"/>
  <c r="L121" i="1"/>
  <c r="AF120" i="1"/>
  <c r="AA120" i="1"/>
  <c r="V120" i="1"/>
  <c r="Q120" i="1"/>
  <c r="L120" i="1"/>
  <c r="AF119" i="1"/>
  <c r="AA119" i="1"/>
  <c r="V119" i="1"/>
  <c r="Q119" i="1"/>
  <c r="L119" i="1"/>
  <c r="AF118" i="1"/>
  <c r="AA118" i="1"/>
  <c r="V118" i="1"/>
  <c r="Q118" i="1"/>
  <c r="L118" i="1"/>
  <c r="AF117" i="1"/>
  <c r="AA117" i="1"/>
  <c r="V117" i="1"/>
  <c r="Q117" i="1"/>
  <c r="L117" i="1"/>
  <c r="AF116" i="1"/>
  <c r="AA116" i="1"/>
  <c r="V116" i="1"/>
  <c r="Q116" i="1"/>
  <c r="L116" i="1"/>
  <c r="AF115" i="1"/>
  <c r="AA115" i="1"/>
  <c r="V115" i="1"/>
  <c r="Q115" i="1"/>
  <c r="L115" i="1"/>
  <c r="AF114" i="1"/>
  <c r="AA114" i="1"/>
  <c r="V114" i="1"/>
  <c r="Q114" i="1"/>
  <c r="L114" i="1"/>
  <c r="AF113" i="1"/>
  <c r="AA113" i="1"/>
  <c r="V113" i="1"/>
  <c r="Q113" i="1"/>
  <c r="L113" i="1"/>
  <c r="AF112" i="1"/>
  <c r="AA112" i="1"/>
  <c r="V112" i="1"/>
  <c r="Q112" i="1"/>
  <c r="L112" i="1"/>
  <c r="AF111" i="1"/>
  <c r="AA111" i="1"/>
  <c r="V111" i="1"/>
  <c r="Q111" i="1"/>
  <c r="L111" i="1"/>
  <c r="AF110" i="1"/>
  <c r="AA110" i="1"/>
  <c r="V110" i="1"/>
  <c r="Q110" i="1"/>
  <c r="L110" i="1"/>
  <c r="AF109" i="1"/>
  <c r="AA109" i="1"/>
  <c r="V109" i="1"/>
  <c r="Q109" i="1"/>
  <c r="L109" i="1"/>
  <c r="AF108" i="1"/>
  <c r="AA108" i="1"/>
  <c r="V108" i="1"/>
  <c r="Q108" i="1"/>
  <c r="L108" i="1"/>
  <c r="AF107" i="1"/>
  <c r="AA107" i="1"/>
  <c r="V107" i="1"/>
  <c r="Q107" i="1"/>
  <c r="L107" i="1"/>
  <c r="AF106" i="1"/>
  <c r="AA106" i="1"/>
  <c r="V106" i="1"/>
  <c r="Q106" i="1"/>
  <c r="L106" i="1"/>
  <c r="AF105" i="1"/>
  <c r="AA105" i="1"/>
  <c r="V105" i="1"/>
  <c r="Q105" i="1"/>
  <c r="L105" i="1"/>
  <c r="AF104" i="1"/>
  <c r="AA104" i="1"/>
  <c r="V104" i="1"/>
  <c r="Q104" i="1"/>
  <c r="L104" i="1"/>
  <c r="AF103" i="1"/>
  <c r="AA103" i="1"/>
  <c r="V103" i="1"/>
  <c r="Q103" i="1"/>
  <c r="L103" i="1"/>
  <c r="AF102" i="1"/>
  <c r="AA102" i="1"/>
  <c r="V102" i="1"/>
  <c r="Q102" i="1"/>
  <c r="L102" i="1"/>
  <c r="AF101" i="1"/>
  <c r="AA101" i="1"/>
  <c r="V101" i="1"/>
  <c r="Q101" i="1"/>
  <c r="L101" i="1"/>
  <c r="AF100" i="1"/>
  <c r="AA100" i="1"/>
  <c r="V100" i="1"/>
  <c r="Q100" i="1"/>
  <c r="L100" i="1"/>
  <c r="AF99" i="1"/>
  <c r="AA99" i="1"/>
  <c r="V99" i="1"/>
  <c r="Q99" i="1"/>
  <c r="L99" i="1"/>
  <c r="AF98" i="1"/>
  <c r="AA98" i="1"/>
  <c r="V98" i="1"/>
  <c r="Q98" i="1"/>
  <c r="L98" i="1"/>
  <c r="AF97" i="1"/>
  <c r="AA97" i="1"/>
  <c r="V97" i="1"/>
  <c r="Q97" i="1"/>
  <c r="L97" i="1"/>
  <c r="AF96" i="1"/>
  <c r="AA96" i="1"/>
  <c r="V96" i="1"/>
  <c r="Q96" i="1"/>
  <c r="L96" i="1"/>
  <c r="AF95" i="1"/>
  <c r="AA95" i="1"/>
  <c r="V95" i="1"/>
  <c r="Q95" i="1"/>
  <c r="L95" i="1"/>
  <c r="AF94" i="1"/>
  <c r="AA94" i="1"/>
  <c r="V94" i="1"/>
  <c r="Q94" i="1"/>
  <c r="L94" i="1"/>
  <c r="AF93" i="1"/>
  <c r="AA93" i="1"/>
  <c r="V93" i="1"/>
  <c r="Q93" i="1"/>
  <c r="L93" i="1"/>
  <c r="AF92" i="1"/>
  <c r="AA92" i="1"/>
  <c r="V92" i="1"/>
  <c r="Q92" i="1"/>
  <c r="L92" i="1"/>
  <c r="AF91" i="1"/>
  <c r="AA91" i="1"/>
  <c r="V91" i="1"/>
  <c r="Q91" i="1"/>
  <c r="L91" i="1"/>
  <c r="AF90" i="1"/>
  <c r="AA90" i="1"/>
  <c r="V90" i="1"/>
  <c r="Q90" i="1"/>
  <c r="L90" i="1"/>
  <c r="AF89" i="1"/>
  <c r="AA89" i="1"/>
  <c r="V89" i="1"/>
  <c r="Q89" i="1"/>
  <c r="L89" i="1"/>
  <c r="AF88" i="1"/>
  <c r="AA88" i="1"/>
  <c r="V88" i="1"/>
  <c r="Q88" i="1"/>
  <c r="L88" i="1"/>
  <c r="AF87" i="1"/>
  <c r="AA87" i="1"/>
  <c r="V87" i="1"/>
  <c r="Q87" i="1"/>
  <c r="L87" i="1"/>
  <c r="AF86" i="1"/>
  <c r="AA86" i="1"/>
  <c r="V86" i="1"/>
  <c r="Q86" i="1"/>
  <c r="L86" i="1"/>
  <c r="AF85" i="1"/>
  <c r="AA85" i="1"/>
  <c r="V85" i="1"/>
  <c r="Q85" i="1"/>
  <c r="L85" i="1"/>
  <c r="AF84" i="1"/>
  <c r="AA84" i="1"/>
  <c r="V84" i="1"/>
  <c r="Q84" i="1"/>
  <c r="L84" i="1"/>
  <c r="AF83" i="1"/>
  <c r="AA83" i="1"/>
  <c r="V83" i="1"/>
  <c r="Q83" i="1"/>
  <c r="L83" i="1"/>
  <c r="AF82" i="1"/>
  <c r="AA82" i="1"/>
  <c r="V82" i="1"/>
  <c r="Q82" i="1"/>
  <c r="L82" i="1"/>
  <c r="AF81" i="1"/>
  <c r="AA81" i="1"/>
  <c r="V81" i="1"/>
  <c r="Q81" i="1"/>
  <c r="L81" i="1"/>
  <c r="AF80" i="1"/>
  <c r="AA80" i="1"/>
  <c r="V80" i="1"/>
  <c r="Q80" i="1"/>
  <c r="L80" i="1"/>
  <c r="AF79" i="1"/>
  <c r="AA79" i="1"/>
  <c r="V79" i="1"/>
  <c r="Q79" i="1"/>
  <c r="L79" i="1"/>
  <c r="AF78" i="1"/>
  <c r="AA78" i="1"/>
  <c r="V78" i="1"/>
  <c r="Q78" i="1"/>
  <c r="L78" i="1"/>
  <c r="AF77" i="1"/>
  <c r="AA77" i="1"/>
  <c r="V77" i="1"/>
  <c r="Q77" i="1"/>
  <c r="L77" i="1"/>
  <c r="AF76" i="1"/>
  <c r="AA76" i="1"/>
  <c r="V76" i="1"/>
  <c r="Q76" i="1"/>
  <c r="L76" i="1"/>
  <c r="AF75" i="1"/>
  <c r="AA75" i="1"/>
  <c r="V75" i="1"/>
  <c r="Q75" i="1"/>
  <c r="L75" i="1"/>
  <c r="AF74" i="1"/>
  <c r="AA74" i="1"/>
  <c r="V74" i="1"/>
  <c r="Q74" i="1"/>
  <c r="L74" i="1"/>
  <c r="AF73" i="1"/>
  <c r="AA73" i="1"/>
  <c r="V73" i="1"/>
  <c r="Q73" i="1"/>
  <c r="L73" i="1"/>
  <c r="AF72" i="1"/>
  <c r="AA72" i="1"/>
  <c r="V72" i="1"/>
  <c r="Q72" i="1"/>
  <c r="L72" i="1"/>
  <c r="AF71" i="1"/>
  <c r="AA71" i="1"/>
  <c r="V71" i="1"/>
  <c r="Q71" i="1"/>
  <c r="L71" i="1"/>
  <c r="AF70" i="1"/>
  <c r="AA70" i="1"/>
  <c r="V70" i="1"/>
  <c r="Q70" i="1"/>
  <c r="L70" i="1"/>
  <c r="AF69" i="1"/>
  <c r="AA69" i="1"/>
  <c r="V69" i="1"/>
  <c r="Q69" i="1"/>
  <c r="L69" i="1"/>
  <c r="AF68" i="1"/>
  <c r="AA68" i="1"/>
  <c r="V68" i="1"/>
  <c r="Q68" i="1"/>
  <c r="L68" i="1"/>
  <c r="AF67" i="1"/>
  <c r="AA67" i="1"/>
  <c r="V67" i="1"/>
  <c r="Q67" i="1"/>
  <c r="L67" i="1"/>
  <c r="AF66" i="1"/>
  <c r="AA66" i="1"/>
  <c r="V66" i="1"/>
  <c r="Q66" i="1"/>
  <c r="L66" i="1"/>
  <c r="AF65" i="1"/>
  <c r="AA65" i="1"/>
  <c r="V65" i="1"/>
  <c r="Q65" i="1"/>
  <c r="L65" i="1"/>
  <c r="AF64" i="1"/>
  <c r="AA64" i="1"/>
  <c r="V64" i="1"/>
  <c r="Q64" i="1"/>
  <c r="L64" i="1"/>
  <c r="AF63" i="1"/>
  <c r="AA63" i="1"/>
  <c r="V63" i="1"/>
  <c r="Q63" i="1"/>
  <c r="L63" i="1"/>
  <c r="AF62" i="1"/>
  <c r="AA62" i="1"/>
  <c r="V62" i="1"/>
  <c r="Q62" i="1"/>
  <c r="L62" i="1"/>
  <c r="AF61" i="1"/>
  <c r="AA61" i="1"/>
  <c r="V61" i="1"/>
  <c r="Q61" i="1"/>
  <c r="L61" i="1"/>
  <c r="AF60" i="1"/>
  <c r="AA60" i="1"/>
  <c r="V60" i="1"/>
  <c r="Q60" i="1"/>
  <c r="L60" i="1"/>
  <c r="AF59" i="1"/>
  <c r="AA59" i="1"/>
  <c r="V59" i="1"/>
  <c r="Q59" i="1"/>
  <c r="L59" i="1"/>
  <c r="AF58" i="1"/>
  <c r="AA58" i="1"/>
  <c r="V58" i="1"/>
  <c r="Q58" i="1"/>
  <c r="L58" i="1"/>
  <c r="AF57" i="1"/>
  <c r="AA57" i="1"/>
  <c r="V57" i="1"/>
  <c r="Q57" i="1"/>
  <c r="L57" i="1"/>
  <c r="AF56" i="1"/>
  <c r="AA56" i="1"/>
  <c r="V56" i="1"/>
  <c r="Q56" i="1"/>
  <c r="L56" i="1"/>
  <c r="AF55" i="1"/>
  <c r="AA55" i="1"/>
  <c r="V55" i="1"/>
  <c r="Q55" i="1"/>
  <c r="L55" i="1"/>
  <c r="AF54" i="1"/>
  <c r="AA54" i="1"/>
  <c r="V54" i="1"/>
  <c r="Q54" i="1"/>
  <c r="L54" i="1"/>
  <c r="AF53" i="1"/>
  <c r="AA53" i="1"/>
  <c r="V53" i="1"/>
  <c r="Q53" i="1"/>
  <c r="L53" i="1"/>
  <c r="AF52" i="1"/>
  <c r="AA52" i="1"/>
  <c r="V52" i="1"/>
  <c r="Q52" i="1"/>
  <c r="L52" i="1"/>
  <c r="AF51" i="1"/>
  <c r="AA51" i="1"/>
  <c r="V51" i="1"/>
  <c r="Q51" i="1"/>
  <c r="L51" i="1"/>
  <c r="AF50" i="1"/>
  <c r="AA50" i="1"/>
  <c r="V50" i="1"/>
  <c r="Q50" i="1"/>
  <c r="L50" i="1"/>
  <c r="AF49" i="1"/>
  <c r="AA49" i="1"/>
  <c r="V49" i="1"/>
  <c r="Q49" i="1"/>
  <c r="L49" i="1"/>
  <c r="AF48" i="1"/>
  <c r="AA48" i="1"/>
  <c r="V48" i="1"/>
  <c r="Q48" i="1"/>
  <c r="L48" i="1"/>
  <c r="AF47" i="1"/>
  <c r="AA47" i="1"/>
  <c r="V47" i="1"/>
  <c r="Q47" i="1"/>
  <c r="L47" i="1"/>
  <c r="AF46" i="1"/>
  <c r="AA46" i="1"/>
  <c r="V46" i="1"/>
  <c r="Q46" i="1"/>
  <c r="L46" i="1"/>
  <c r="AF45" i="1"/>
  <c r="AA45" i="1"/>
  <c r="V45" i="1"/>
  <c r="Q45" i="1"/>
  <c r="L45" i="1"/>
  <c r="AF44" i="1"/>
  <c r="AA44" i="1"/>
  <c r="V44" i="1"/>
  <c r="Q44" i="1"/>
  <c r="L44" i="1"/>
  <c r="AF43" i="1"/>
  <c r="AA43" i="1"/>
  <c r="V43" i="1"/>
  <c r="Q43" i="1"/>
  <c r="L43" i="1"/>
  <c r="AF42" i="1"/>
  <c r="AA42" i="1"/>
  <c r="V42" i="1"/>
  <c r="Q42" i="1"/>
  <c r="L42" i="1"/>
  <c r="AF41" i="1"/>
  <c r="AA41" i="1"/>
  <c r="V41" i="1"/>
  <c r="Q41" i="1"/>
  <c r="L41" i="1"/>
  <c r="AF40" i="1"/>
  <c r="AA40" i="1"/>
  <c r="V40" i="1"/>
  <c r="Q40" i="1"/>
  <c r="L40" i="1"/>
  <c r="AF39" i="1"/>
  <c r="AA39" i="1"/>
  <c r="V39" i="1"/>
  <c r="Q39" i="1"/>
  <c r="L39" i="1"/>
  <c r="AF38" i="1"/>
  <c r="AA38" i="1"/>
  <c r="V38" i="1"/>
  <c r="Q38" i="1"/>
  <c r="L38" i="1"/>
  <c r="AF37" i="1"/>
  <c r="AA37" i="1"/>
  <c r="V37" i="1"/>
  <c r="Q37" i="1"/>
  <c r="L37" i="1"/>
  <c r="AF36" i="1"/>
  <c r="AA36" i="1"/>
  <c r="V36" i="1"/>
  <c r="Q36" i="1"/>
  <c r="L36" i="1"/>
  <c r="AF35" i="1"/>
  <c r="AA35" i="1"/>
  <c r="V35" i="1"/>
  <c r="Q35" i="1"/>
  <c r="L35" i="1"/>
  <c r="AF34" i="1"/>
  <c r="AA34" i="1"/>
  <c r="V34" i="1"/>
  <c r="Q34" i="1"/>
  <c r="L34" i="1"/>
  <c r="AF33" i="1"/>
  <c r="AA33" i="1"/>
  <c r="V33" i="1"/>
  <c r="Q33" i="1"/>
  <c r="L33" i="1"/>
  <c r="AF32" i="1"/>
  <c r="AA32" i="1"/>
  <c r="V32" i="1"/>
  <c r="Q32" i="1"/>
  <c r="L32" i="1"/>
  <c r="AF31" i="1"/>
  <c r="AA31" i="1"/>
  <c r="V31" i="1"/>
  <c r="Q31" i="1"/>
  <c r="L31" i="1"/>
  <c r="AF30" i="1"/>
  <c r="AA30" i="1"/>
  <c r="V30" i="1"/>
  <c r="Q30" i="1"/>
  <c r="L30" i="1"/>
  <c r="AF29" i="1"/>
  <c r="AA29" i="1"/>
  <c r="V29" i="1"/>
  <c r="Q29" i="1"/>
  <c r="L29" i="1"/>
  <c r="AF28" i="1"/>
  <c r="AA28" i="1"/>
  <c r="V28" i="1"/>
  <c r="Q28" i="1"/>
  <c r="L28" i="1"/>
  <c r="AF27" i="1"/>
  <c r="AA27" i="1"/>
  <c r="V27" i="1"/>
  <c r="Q27" i="1"/>
  <c r="L27" i="1"/>
  <c r="AF26" i="1"/>
  <c r="AA26" i="1"/>
  <c r="V26" i="1"/>
  <c r="Q26" i="1"/>
  <c r="L26" i="1"/>
  <c r="AF25" i="1"/>
  <c r="AA25" i="1"/>
  <c r="V25" i="1"/>
  <c r="Q25" i="1"/>
  <c r="L25" i="1"/>
  <c r="AF24" i="1"/>
  <c r="AA24" i="1"/>
  <c r="V24" i="1"/>
  <c r="Q24" i="1"/>
  <c r="L24" i="1"/>
  <c r="AF23" i="1"/>
  <c r="AA23" i="1"/>
  <c r="V23" i="1"/>
  <c r="Q23" i="1"/>
  <c r="L23" i="1"/>
  <c r="AF22" i="1"/>
  <c r="AA22" i="1"/>
  <c r="V22" i="1"/>
  <c r="Q22" i="1"/>
  <c r="L22" i="1"/>
  <c r="AF21" i="1"/>
  <c r="AA21" i="1"/>
  <c r="V21" i="1"/>
  <c r="Q21" i="1"/>
  <c r="L21" i="1"/>
  <c r="AF20" i="1"/>
  <c r="AA20" i="1"/>
  <c r="V20" i="1"/>
  <c r="Q20" i="1"/>
  <c r="L20" i="1"/>
  <c r="AF19" i="1"/>
  <c r="AA19" i="1"/>
  <c r="V19" i="1"/>
  <c r="Q19" i="1"/>
  <c r="L19" i="1"/>
  <c r="AF18" i="1"/>
  <c r="AA18" i="1"/>
  <c r="V18" i="1"/>
  <c r="Q18" i="1"/>
  <c r="L18" i="1"/>
  <c r="AF17" i="1"/>
  <c r="AA17" i="1"/>
  <c r="V17" i="1"/>
  <c r="Q17" i="1"/>
  <c r="L17" i="1"/>
  <c r="AF16" i="1"/>
  <c r="AA16" i="1"/>
  <c r="V16" i="1"/>
  <c r="Q16" i="1"/>
  <c r="L16" i="1"/>
  <c r="AF15" i="1"/>
  <c r="AA15" i="1"/>
  <c r="V15" i="1"/>
  <c r="Q15" i="1"/>
  <c r="L15" i="1"/>
  <c r="AF14" i="1"/>
  <c r="AA14" i="1"/>
  <c r="V14" i="1"/>
  <c r="Q14" i="1"/>
  <c r="L14" i="1"/>
  <c r="AF13" i="1"/>
  <c r="AA13" i="1"/>
  <c r="V13" i="1"/>
  <c r="Q13" i="1"/>
  <c r="L13" i="1"/>
  <c r="AF12" i="1"/>
  <c r="AA12" i="1"/>
  <c r="V12" i="1"/>
  <c r="Q12" i="1"/>
  <c r="L12" i="1"/>
  <c r="AF11" i="1"/>
  <c r="AA11" i="1"/>
  <c r="V11" i="1"/>
  <c r="Q11" i="1"/>
  <c r="L11" i="1"/>
  <c r="AF10" i="1"/>
  <c r="AA10" i="1"/>
  <c r="V10" i="1"/>
  <c r="Q10" i="1"/>
  <c r="L10" i="1"/>
  <c r="AF9" i="1"/>
  <c r="AA9" i="1"/>
  <c r="V9" i="1"/>
  <c r="Q9" i="1"/>
  <c r="L9" i="1"/>
  <c r="AF8" i="1"/>
  <c r="AA8" i="1"/>
  <c r="V8" i="1"/>
  <c r="Q8" i="1"/>
  <c r="L8" i="1"/>
  <c r="AF7" i="1"/>
  <c r="AA7" i="1"/>
  <c r="V7" i="1"/>
  <c r="Q7" i="1"/>
  <c r="L7" i="1"/>
  <c r="AF6" i="1"/>
  <c r="AA6" i="1"/>
  <c r="V6" i="1"/>
  <c r="Q6" i="1"/>
  <c r="L6" i="1"/>
  <c r="AF5" i="1"/>
  <c r="AA5" i="1"/>
  <c r="V5" i="1"/>
  <c r="Q5" i="1"/>
  <c r="L5" i="1"/>
  <c r="AF4" i="1"/>
  <c r="AA4" i="1"/>
  <c r="V4" i="1"/>
  <c r="Q4" i="1"/>
  <c r="L4" i="1"/>
  <c r="AF3" i="1"/>
  <c r="AA3" i="1"/>
  <c r="V3" i="1"/>
  <c r="Q3" i="1"/>
  <c r="L3" i="1"/>
  <c r="U94" i="5"/>
  <c r="U12" i="5"/>
  <c r="L94" i="5"/>
  <c r="L4" i="5"/>
  <c r="O94" i="5"/>
  <c r="O4" i="5"/>
  <c r="M94" i="5"/>
  <c r="M4" i="5"/>
  <c r="I94" i="5"/>
  <c r="I23" i="5"/>
  <c r="H28" i="5"/>
  <c r="P28" i="5"/>
  <c r="F94" i="5"/>
  <c r="P6" i="5"/>
  <c r="F6" i="5"/>
  <c r="G6" i="5"/>
  <c r="G94" i="5"/>
  <c r="N94" i="5"/>
  <c r="N4" i="5"/>
  <c r="P94" i="5"/>
  <c r="P4" i="5"/>
  <c r="H38" i="5"/>
  <c r="P38" i="5"/>
  <c r="U25" i="5"/>
  <c r="R25" i="5"/>
  <c r="P39" i="5"/>
  <c r="F39" i="5"/>
  <c r="H39" i="5"/>
  <c r="O31" i="5"/>
  <c r="M31" i="5"/>
  <c r="N31" i="5"/>
  <c r="P31" i="5"/>
  <c r="L31" i="5"/>
  <c r="H31" i="5"/>
  <c r="I31" i="5"/>
  <c r="M33" i="5"/>
  <c r="P33" i="5"/>
  <c r="N33" i="5"/>
  <c r="L33" i="5"/>
  <c r="I33" i="5"/>
  <c r="H33" i="5"/>
  <c r="O33" i="5"/>
  <c r="L36" i="5"/>
  <c r="H36" i="5"/>
  <c r="P36" i="5"/>
  <c r="N37" i="5"/>
  <c r="I37" i="5"/>
  <c r="M37" i="5"/>
  <c r="P37" i="5"/>
  <c r="H37" i="5"/>
  <c r="L37" i="5"/>
  <c r="L43" i="5"/>
  <c r="P43" i="5"/>
  <c r="I43" i="5"/>
  <c r="M43" i="5"/>
  <c r="H43" i="5"/>
  <c r="N43" i="5"/>
  <c r="L44" i="5"/>
  <c r="N44" i="5"/>
  <c r="I44" i="5"/>
  <c r="H44" i="5"/>
  <c r="P44" i="5"/>
  <c r="I46" i="5"/>
  <c r="H46" i="5"/>
  <c r="P46" i="5"/>
  <c r="N47" i="5"/>
  <c r="L47" i="5"/>
  <c r="P47" i="5"/>
  <c r="H47" i="5"/>
  <c r="I47" i="5"/>
  <c r="I48" i="5"/>
  <c r="N48" i="5"/>
  <c r="P48" i="5"/>
  <c r="O48" i="5"/>
  <c r="L48" i="5"/>
  <c r="H48" i="5"/>
  <c r="M48" i="5"/>
  <c r="P42" i="5"/>
  <c r="J42" i="5"/>
  <c r="J94" i="5"/>
  <c r="R12" i="5"/>
  <c r="R94" i="5"/>
  <c r="F23" i="5"/>
  <c r="P23" i="5"/>
  <c r="H4" i="5"/>
  <c r="H94" i="5"/>
</calcChain>
</file>

<file path=xl/sharedStrings.xml><?xml version="1.0" encoding="utf-8"?>
<sst xmlns="http://schemas.openxmlformats.org/spreadsheetml/2006/main" count="1058" uniqueCount="358">
  <si>
    <t>Compound</t>
  </si>
  <si>
    <t xml:space="preserve">classe chimica </t>
  </si>
  <si>
    <t>origin</t>
  </si>
  <si>
    <t xml:space="preserve">Acetic acid </t>
  </si>
  <si>
    <t>acid</t>
  </si>
  <si>
    <t xml:space="preserve">Geranic acid </t>
  </si>
  <si>
    <t xml:space="preserve">Heptanoic acid </t>
  </si>
  <si>
    <t xml:space="preserve">Hexanoic acid </t>
  </si>
  <si>
    <t xml:space="preserve">Nonanoic acid </t>
  </si>
  <si>
    <t xml:space="preserve">Octanoic acid </t>
  </si>
  <si>
    <t xml:space="preserve">1-Butanol, 3-methyl- </t>
  </si>
  <si>
    <t>alcohol</t>
  </si>
  <si>
    <t xml:space="preserve">1-Decanol </t>
  </si>
  <si>
    <t xml:space="preserve">1-Decanol, 2-hexyl- </t>
  </si>
  <si>
    <t xml:space="preserve">1-Dodecanol </t>
  </si>
  <si>
    <t xml:space="preserve">1-Dodecanol, 3,7,11-trimethyl- </t>
  </si>
  <si>
    <t xml:space="preserve">1-Heptanol </t>
  </si>
  <si>
    <t xml:space="preserve">1-Hexadecanol </t>
  </si>
  <si>
    <t xml:space="preserve">1-Hexanol </t>
  </si>
  <si>
    <t xml:space="preserve">1-Hexanol, 2-ethyl- </t>
  </si>
  <si>
    <t xml:space="preserve">1-Nonanol </t>
  </si>
  <si>
    <t>1-Octanol</t>
  </si>
  <si>
    <t xml:space="preserve">1-Octanol, 2-butyl- </t>
  </si>
  <si>
    <t xml:space="preserve">1-Octen-3-ol </t>
  </si>
  <si>
    <t xml:space="preserve">1-Tetradecanol </t>
  </si>
  <si>
    <t xml:space="preserve">1-Undecanol </t>
  </si>
  <si>
    <t xml:space="preserve">2-Decen-1-ol, (E)- </t>
  </si>
  <si>
    <t xml:space="preserve">2-Octen-1-ol, (E)- </t>
  </si>
  <si>
    <t xml:space="preserve">3-Hepten-1-ol </t>
  </si>
  <si>
    <t xml:space="preserve">9-Octadecen-1-ol, (Z)- </t>
  </si>
  <si>
    <t xml:space="preserve">Benzyl alcohol </t>
  </si>
  <si>
    <t xml:space="preserve">Ethanol </t>
  </si>
  <si>
    <t xml:space="preserve">1,3-Cyclohexadiene-1-carboxaldehyde, 2,6,6-trimethyl- </t>
  </si>
  <si>
    <t>aldehyde</t>
  </si>
  <si>
    <t xml:space="preserve">2-Butenal </t>
  </si>
  <si>
    <t xml:space="preserve">2-Decenal, (E)- </t>
  </si>
  <si>
    <t xml:space="preserve">2-Dodecenal, (E)- </t>
  </si>
  <si>
    <t xml:space="preserve">2-Heptenal, (E)- </t>
  </si>
  <si>
    <t xml:space="preserve">2-Hexenal </t>
  </si>
  <si>
    <t xml:space="preserve">2-Hexenal, (E)- </t>
  </si>
  <si>
    <t xml:space="preserve">2-Nonenal, (E)- </t>
  </si>
  <si>
    <t xml:space="preserve">2-Octenal, (E)- </t>
  </si>
  <si>
    <t xml:space="preserve">2-Octenal, 2-butyl- </t>
  </si>
  <si>
    <t xml:space="preserve">2,4-Decadienal, (E,E)- </t>
  </si>
  <si>
    <t xml:space="preserve">Benzaldehyde </t>
  </si>
  <si>
    <t xml:space="preserve">Benzaldehyde, 3-methyl- </t>
  </si>
  <si>
    <t>Butanal, 2-methyl-</t>
  </si>
  <si>
    <t xml:space="preserve">Decanal </t>
  </si>
  <si>
    <t xml:space="preserve">Dodecanal </t>
  </si>
  <si>
    <t xml:space="preserve">Heptanal </t>
  </si>
  <si>
    <t xml:space="preserve">Hexanal </t>
  </si>
  <si>
    <t xml:space="preserve">Nonanal </t>
  </si>
  <si>
    <t xml:space="preserve">Octanal </t>
  </si>
  <si>
    <t xml:space="preserve">Pentanal </t>
  </si>
  <si>
    <t xml:space="preserve">Tetradecanal </t>
  </si>
  <si>
    <t xml:space="preserve">Tridecanal </t>
  </si>
  <si>
    <t xml:space="preserve">Dihydroactinidiolide </t>
  </si>
  <si>
    <t>benzofuran derivative</t>
  </si>
  <si>
    <t xml:space="preserve">1,2-Benzenedicarboxylic acid, bis(2-methylpropyl) ester </t>
  </si>
  <si>
    <t>ester</t>
  </si>
  <si>
    <t xml:space="preserve">11-Octadecenoic acid, methyl ester </t>
  </si>
  <si>
    <t xml:space="preserve">2,2,4-Trimethyl-1,3-pentanediol diisobutyrate </t>
  </si>
  <si>
    <t xml:space="preserve">9-Hexadecenoic acid, methyl ester, (Z)- </t>
  </si>
  <si>
    <t xml:space="preserve">9-Octadecenoic acid, 12-hydroxy-, methyl ester, [R-(Z)]- </t>
  </si>
  <si>
    <t xml:space="preserve">9,12-Octadecadienoic acid (Z,Z)-, methyl ester </t>
  </si>
  <si>
    <t xml:space="preserve">Acetic acid, hexyl ester </t>
  </si>
  <si>
    <t xml:space="preserve">Decanoic acid, ethyl ester </t>
  </si>
  <si>
    <t xml:space="preserve">Decanoic acid, methyl ester </t>
  </si>
  <si>
    <t xml:space="preserve">Dodecanoic acid, methyl ester </t>
  </si>
  <si>
    <t xml:space="preserve">Ethyl hydrogen succinate </t>
  </si>
  <si>
    <t xml:space="preserve">Hexadecanoic acid, ethyl ester </t>
  </si>
  <si>
    <t xml:space="preserve">Hexadecanoic acid, methyl ester </t>
  </si>
  <si>
    <t xml:space="preserve">Hexanoic acid, ethyl ester </t>
  </si>
  <si>
    <t xml:space="preserve">Hexanoic acid, methyl ester </t>
  </si>
  <si>
    <t xml:space="preserve">Linoleic acid ethyl ester </t>
  </si>
  <si>
    <t xml:space="preserve">Methyl tetradecanoate </t>
  </si>
  <si>
    <t xml:space="preserve">Nonanoic acid, ethyl ester </t>
  </si>
  <si>
    <t xml:space="preserve">Nonanoic acid, methyl ester </t>
  </si>
  <si>
    <t xml:space="preserve">Octanoic acid, methyl ester </t>
  </si>
  <si>
    <t xml:space="preserve">Pentadecanoic acid, methyl ester </t>
  </si>
  <si>
    <t xml:space="preserve">Tridecanoic acid, 12-methyl-, methyl ester </t>
  </si>
  <si>
    <t xml:space="preserve">Tridecanoic acid, methyl ester </t>
  </si>
  <si>
    <t xml:space="preserve">2(3H)-Furanone, dihydro-5-pentyl- </t>
  </si>
  <si>
    <t>furan derivative</t>
  </si>
  <si>
    <t xml:space="preserve">Furfural </t>
  </si>
  <si>
    <t xml:space="preserve">2-Octene, (E)- </t>
  </si>
  <si>
    <t>hydrocarbon</t>
  </si>
  <si>
    <t xml:space="preserve">2,4-Dimethyl-1-heptene </t>
  </si>
  <si>
    <t xml:space="preserve">4-Acetyl-1-methylcyclohexene </t>
  </si>
  <si>
    <t xml:space="preserve">1-Hepten-3-one </t>
  </si>
  <si>
    <t>ketone</t>
  </si>
  <si>
    <t xml:space="preserve">2-Heptanone </t>
  </si>
  <si>
    <t xml:space="preserve">2-Hexadecanone </t>
  </si>
  <si>
    <t xml:space="preserve">2-Nonanone </t>
  </si>
  <si>
    <t xml:space="preserve">2-Octanone </t>
  </si>
  <si>
    <t xml:space="preserve">2-Pentadecanone, 6,10,14-trimethyl- </t>
  </si>
  <si>
    <t xml:space="preserve">3-Octen-2-one </t>
  </si>
  <si>
    <t xml:space="preserve">5-Hepten-2-one, 6-methyl- </t>
  </si>
  <si>
    <t xml:space="preserve">6-Methyl-3,5-heptadiene-2-one </t>
  </si>
  <si>
    <t xml:space="preserve">Acetoin </t>
  </si>
  <si>
    <t xml:space="preserve">Acetone </t>
  </si>
  <si>
    <t xml:space="preserve">Cyclohexanone, 2,2,6-trimethyl- </t>
  </si>
  <si>
    <t xml:space="preserve">Cyclohexanone, 4-(1,1-dimethylethyl)- </t>
  </si>
  <si>
    <t xml:space="preserve">Ethanone, 1-(1-cyclohexen-1-yl)- </t>
  </si>
  <si>
    <t>gamma.-Nonanolactone</t>
  </si>
  <si>
    <t>lactone</t>
  </si>
  <si>
    <t xml:space="preserve">2,4-Di-tert-butylphenol </t>
  </si>
  <si>
    <t>phenol derivative</t>
  </si>
  <si>
    <t xml:space="preserve">Phenylethyl Alcohol </t>
  </si>
  <si>
    <t xml:space="preserve"> 3,9-Epoxy-1-p-menthene</t>
  </si>
  <si>
    <t>terpene</t>
  </si>
  <si>
    <t xml:space="preserve"> cis-Geranyl acetate</t>
  </si>
  <si>
    <t xml:space="preserve"> p-Cymene-8-ol</t>
  </si>
  <si>
    <t xml:space="preserve">.alpha.-Ionone </t>
  </si>
  <si>
    <t xml:space="preserve">.alpha.-Terpineol </t>
  </si>
  <si>
    <t xml:space="preserve">2H-Pyran, 2-ethenyltetrahydro-2,6,6-trimethyl- </t>
  </si>
  <si>
    <t>3,9-Epoxy-p-menth-1-ene</t>
  </si>
  <si>
    <t xml:space="preserve">alpha.-Citral </t>
  </si>
  <si>
    <t xml:space="preserve">alpha.-Terpineol </t>
  </si>
  <si>
    <t>beta.-(E)-Damascenone</t>
  </si>
  <si>
    <t>beta.-Damascenone</t>
  </si>
  <si>
    <t xml:space="preserve">Cadinene </t>
  </si>
  <si>
    <t>cis-Geraniol</t>
  </si>
  <si>
    <t xml:space="preserve">Citral </t>
  </si>
  <si>
    <t xml:space="preserve">D-Limonene </t>
  </si>
  <si>
    <t>Geranyl acetone</t>
  </si>
  <si>
    <t xml:space="preserve">Humulene </t>
  </si>
  <si>
    <t xml:space="preserve">Linalool </t>
  </si>
  <si>
    <t>Manoyl oxide</t>
  </si>
  <si>
    <t xml:space="preserve">Neric acid </t>
  </si>
  <si>
    <t>Neryl oxide</t>
  </si>
  <si>
    <t xml:space="preserve">o-Cymene </t>
  </si>
  <si>
    <t xml:space="preserve">p-Cymene </t>
  </si>
  <si>
    <t>Safranal</t>
  </si>
  <si>
    <t xml:space="preserve">Terpinen-4-ol </t>
  </si>
  <si>
    <t xml:space="preserve">Tetradecanoic acid, ethyl ester </t>
  </si>
  <si>
    <t xml:space="preserve">trans-.beta.-Ionone </t>
  </si>
  <si>
    <t xml:space="preserve">trans-Geraniol </t>
  </si>
  <si>
    <t>trans-Linalool oxide (furanoid) (isomer-1)</t>
  </si>
  <si>
    <t>trans-Linalool oxide (furanoid) (isomer-2)</t>
  </si>
  <si>
    <t>grape</t>
  </si>
  <si>
    <t xml:space="preserve">grape </t>
  </si>
  <si>
    <t>t0_1</t>
  </si>
  <si>
    <t>t0_2</t>
  </si>
  <si>
    <t>t0_3</t>
  </si>
  <si>
    <t>t0_4</t>
  </si>
  <si>
    <t>t0_5</t>
  </si>
  <si>
    <t>t0_6</t>
  </si>
  <si>
    <t>t0_7</t>
  </si>
  <si>
    <t>t0_8</t>
  </si>
  <si>
    <t>Mean t0</t>
  </si>
  <si>
    <t>LPAL_1</t>
  </si>
  <si>
    <t>LPAL_2</t>
  </si>
  <si>
    <t>LPAL_3</t>
  </si>
  <si>
    <t>LPAL_4</t>
  </si>
  <si>
    <t>Mean LPAL</t>
  </si>
  <si>
    <t>SII_1</t>
  </si>
  <si>
    <t>SII_2</t>
  </si>
  <si>
    <t>SII_3</t>
  </si>
  <si>
    <t>SII_4</t>
  </si>
  <si>
    <t>Mean SII</t>
  </si>
  <si>
    <t>V3_1</t>
  </si>
  <si>
    <t>V3_2</t>
  </si>
  <si>
    <t>V3_3</t>
  </si>
  <si>
    <t>V3_4</t>
  </si>
  <si>
    <t>Mean V3</t>
  </si>
  <si>
    <t>Y 450 B_1</t>
  </si>
  <si>
    <t>Y 450 B_2</t>
  </si>
  <si>
    <t>Y 450 B_3</t>
  </si>
  <si>
    <t>Y 450 B_4</t>
  </si>
  <si>
    <t>Mean Y 450 B</t>
  </si>
  <si>
    <t>Totale</t>
  </si>
  <si>
    <t>Moscato pomace GC/MS</t>
  </si>
  <si>
    <t>Apple pomace GC/MS</t>
  </si>
  <si>
    <t>Chemical class</t>
  </si>
  <si>
    <t>Lf 02_1</t>
  </si>
  <si>
    <t>Lf 02_2</t>
  </si>
  <si>
    <t>Lf 02_3</t>
  </si>
  <si>
    <t>Lf 02_4</t>
  </si>
  <si>
    <t>Mean Lf 02</t>
  </si>
  <si>
    <t>Lf 14_1</t>
  </si>
  <si>
    <t>Lf 14_2</t>
  </si>
  <si>
    <t>Lf 14_3</t>
  </si>
  <si>
    <t>Lf 14_4</t>
  </si>
  <si>
    <t>Mean Lf 14</t>
  </si>
  <si>
    <t xml:space="preserve"> Pentanoic acid</t>
  </si>
  <si>
    <t xml:space="preserve">1-Butanol, 2-methyl- </t>
  </si>
  <si>
    <t xml:space="preserve">1-Heptanol, 6-methyl- </t>
  </si>
  <si>
    <t xml:space="preserve">1-Octanol </t>
  </si>
  <si>
    <t xml:space="preserve">1-Octanol, 3,7-dimethyl- </t>
  </si>
  <si>
    <t xml:space="preserve">1,2-Ethanediol </t>
  </si>
  <si>
    <t>2-Heptanol</t>
  </si>
  <si>
    <t xml:space="preserve">4-Heptanol, 3-methyl- </t>
  </si>
  <si>
    <t xml:space="preserve">Ethanol, 2-butoxy- </t>
  </si>
  <si>
    <t xml:space="preserve">Benzaldehyde, 2,4-dimethyl- </t>
  </si>
  <si>
    <t>Benzaldehyde, 2,5-dimethyl-</t>
  </si>
  <si>
    <t xml:space="preserve">Benzeneacetaldehyde </t>
  </si>
  <si>
    <t xml:space="preserve">Butanal, 2-methyl- </t>
  </si>
  <si>
    <t xml:space="preserve">Butanal, 3-methyl- </t>
  </si>
  <si>
    <t xml:space="preserve">Propanal, 2-methyl- </t>
  </si>
  <si>
    <t xml:space="preserve">Pyrazine, 2-ethyl-5-methyl- </t>
  </si>
  <si>
    <t>azotate derivative</t>
  </si>
  <si>
    <t xml:space="preserve">Pyrazine, 2-ethyl-6-methyl- </t>
  </si>
  <si>
    <t xml:space="preserve">Pyrazine, 2,3-diethyl-5-methyl- </t>
  </si>
  <si>
    <t xml:space="preserve">Pyrazine, 2,5-dimethyl- </t>
  </si>
  <si>
    <t xml:space="preserve">Pyrazine, 2,5-dimethyl-3-(2-methylpropyl)- </t>
  </si>
  <si>
    <t xml:space="preserve">Pyrazine, 3-ethyl-2,5-dimethyl- </t>
  </si>
  <si>
    <t xml:space="preserve">Pyrazine, 3,5-diethyl-2-methyl- </t>
  </si>
  <si>
    <t xml:space="preserve">Pyrazine, methyl- </t>
  </si>
  <si>
    <t xml:space="preserve">Ethylbenzene </t>
  </si>
  <si>
    <t>benzene derivative</t>
  </si>
  <si>
    <t xml:space="preserve">Pentanoic acid, 2-hydroxy-4-methyl-, methyl ester </t>
  </si>
  <si>
    <t xml:space="preserve">Dodecane </t>
  </si>
  <si>
    <t xml:space="preserve">Toluene </t>
  </si>
  <si>
    <t xml:space="preserve">Tridecane </t>
  </si>
  <si>
    <t xml:space="preserve">2-Octen-4-one </t>
  </si>
  <si>
    <t xml:space="preserve">2-Pentanone, 3-methyl- </t>
  </si>
  <si>
    <t xml:space="preserve">2,3-Pentanedione </t>
  </si>
  <si>
    <t xml:space="preserve">3-Pentanone, 2,2,4,4-tetramethyl- </t>
  </si>
  <si>
    <t xml:space="preserve">4-Heptanone, 3-methyl- </t>
  </si>
  <si>
    <t xml:space="preserve">Diacetyl </t>
  </si>
  <si>
    <t>5-Isopropyl-2-methylbicyclo[3.1.0]hexan-2-ol # (4-Thujanol)</t>
  </si>
  <si>
    <t>Hazelnut</t>
  </si>
  <si>
    <t xml:space="preserve">Limonene oxide, trans- </t>
  </si>
  <si>
    <t xml:space="preserve">o-Xylene </t>
  </si>
  <si>
    <t>Terpene isomer</t>
  </si>
  <si>
    <t>Cheimical class</t>
  </si>
  <si>
    <t>Origin</t>
  </si>
  <si>
    <t>/</t>
  </si>
  <si>
    <t xml:space="preserve">Pentanoic acid </t>
  </si>
  <si>
    <t xml:space="preserve">1-Hexanol, 3-methyl- </t>
  </si>
  <si>
    <t xml:space="preserve">1-Octanol, 2,7-dimethyl- </t>
  </si>
  <si>
    <t xml:space="preserve">1,6,10-Dodecatrien-3-ol, 3,7,11-trimethyl- </t>
  </si>
  <si>
    <t xml:space="preserve">10-Undecen-1-ol </t>
  </si>
  <si>
    <t xml:space="preserve">11-Dodecenol </t>
  </si>
  <si>
    <t xml:space="preserve">3-Nonen-1-ol, (Z)- </t>
  </si>
  <si>
    <t xml:space="preserve">4-Ethylcyclohexanol </t>
  </si>
  <si>
    <t xml:space="preserve">4-Hexen-1-ol, 5-methyl-2-(1-methylethenyl)-, (R)- </t>
  </si>
  <si>
    <t xml:space="preserve">4-Pentene-2-ol, 2-methyl </t>
  </si>
  <si>
    <t xml:space="preserve">Cyclohexanol, 5-methyl-2-(1-methylethyl)-, (1.alpha.,2.beta.,5.alpha.)-(.+/-.)- </t>
  </si>
  <si>
    <t xml:space="preserve">Cyclooctyl alcohol </t>
  </si>
  <si>
    <t xml:space="preserve">trans-2-Undecen-1-ol </t>
  </si>
  <si>
    <t xml:space="preserve">1-Cyclohexene-1-carboxaldehyde, 2,6,6-trimethyl- </t>
  </si>
  <si>
    <t xml:space="preserve">2,4-Heptadienal, (E,E)- </t>
  </si>
  <si>
    <t xml:space="preserve">2,4-Octadienal, (E,E)- </t>
  </si>
  <si>
    <t xml:space="preserve">2,6-Nonadienal, (E,Z)- </t>
  </si>
  <si>
    <t xml:space="preserve">Benzaldehyde, 4-methyl- </t>
  </si>
  <si>
    <t xml:space="preserve">Pentadecanal- </t>
  </si>
  <si>
    <t xml:space="preserve">Benzene, 1,3-bis(1,1-dimethylethyl)- </t>
  </si>
  <si>
    <t xml:space="preserve">Benzene, 1,3,5-tris(1-methylethyl)- </t>
  </si>
  <si>
    <t xml:space="preserve">Benzene, 1,4-dimethyl-2,5-bis(1-methylethyl)- </t>
  </si>
  <si>
    <t xml:space="preserve">Benzenemethanol, .alpha.,.alpha.,4-trimethyl- </t>
  </si>
  <si>
    <t xml:space="preserve">2-Methylbutyl octanoate </t>
  </si>
  <si>
    <t xml:space="preserve">Butanoic acid, 2-methyl-, hexyl ester </t>
  </si>
  <si>
    <t xml:space="preserve">Butanoic acid, hexyl ester </t>
  </si>
  <si>
    <t xml:space="preserve">Formic acid, heptyl ester </t>
  </si>
  <si>
    <t xml:space="preserve">Hexanedioic acid, bis(2-methylpropyl) ester </t>
  </si>
  <si>
    <t xml:space="preserve">Hexanoic acid, hexyl ester </t>
  </si>
  <si>
    <t xml:space="preserve">Isopropyl myristate </t>
  </si>
  <si>
    <t xml:space="preserve">Octanoic acid, hexyl ester </t>
  </si>
  <si>
    <t xml:space="preserve">Octanoic acid, nonyl ester </t>
  </si>
  <si>
    <t xml:space="preserve">Propanoic acid, 2-methyl-, 3-hydroxy-2,2,4-trimethylpentyl ester </t>
  </si>
  <si>
    <t xml:space="preserve">Furan, 2,3-dihydro- </t>
  </si>
  <si>
    <t xml:space="preserve">1-Docosene </t>
  </si>
  <si>
    <t xml:space="preserve">8-Heptadecene </t>
  </si>
  <si>
    <t xml:space="preserve">Bicyclo[2.2.1]heptane, 2-ethyl- </t>
  </si>
  <si>
    <t xml:space="preserve">Cyclopentane, 1-ethyl-1-methyl- </t>
  </si>
  <si>
    <t xml:space="preserve">Cyclopentane, 1,1,3-trimethyl- </t>
  </si>
  <si>
    <t xml:space="preserve">Cyclopentane, ethyl- </t>
  </si>
  <si>
    <t xml:space="preserve">Cyclopentene, 1-(1-methylethyl)- </t>
  </si>
  <si>
    <t>Cyclotetradecane</t>
  </si>
  <si>
    <t xml:space="preserve">Decane, 3-methyl- </t>
  </si>
  <si>
    <t xml:space="preserve">Decane, 3,8-dimethyl- </t>
  </si>
  <si>
    <t xml:space="preserve">Docosane </t>
  </si>
  <si>
    <t xml:space="preserve">Tetradecane </t>
  </si>
  <si>
    <t xml:space="preserve">Tridecane, 6-methyl- </t>
  </si>
  <si>
    <t xml:space="preserve">Undecane, 2,6-dimethyl- </t>
  </si>
  <si>
    <t xml:space="preserve">2-Buten-1-one, 1-(2,6,6-trimethyl-1,3-cyclohexadien-1-yl)-, (E)- </t>
  </si>
  <si>
    <t xml:space="preserve">2,5-Cyclohexadiene-1,4-dione, 2,6-bis(1,1-dimethylethyl)- </t>
  </si>
  <si>
    <t xml:space="preserve">2(1H)-Naphthalenone, octahydro-4a,7,7-trimethyl-, cis- </t>
  </si>
  <si>
    <t xml:space="preserve">3-Undecanone </t>
  </si>
  <si>
    <t xml:space="preserve">5,9-Undecadien-2-one, 6,10-dimethyl-, (E)- </t>
  </si>
  <si>
    <t xml:space="preserve">5,9-Undecadien-2-one, 6,10-dimethyl-, (Z)- </t>
  </si>
  <si>
    <t xml:space="preserve">7,9-Di-tert-butyl-1-oxaspiro(4,5)deca-6,9-diene-2,8-dione </t>
  </si>
  <si>
    <t>mela</t>
  </si>
  <si>
    <t xml:space="preserve">.alpha.-Pinene </t>
  </si>
  <si>
    <t xml:space="preserve">(E)-.beta.-Famesene </t>
  </si>
  <si>
    <t xml:space="preserve">1,5-Heptadiene, 3,3,6-trimethyl- </t>
  </si>
  <si>
    <t xml:space="preserve">2,6-Octadien-1-ol, 3,7-dimethyl-, (Z)- </t>
  </si>
  <si>
    <t xml:space="preserve">2,6-Octadienal, 3,7-dimethyl-, (E)- </t>
  </si>
  <si>
    <t>3-Buten-2-one, 4-(2,6,6-trimethyl-1-cyclohexen-1-yl)- ; beta-ionone</t>
  </si>
  <si>
    <t xml:space="preserve">Eugenol </t>
  </si>
  <si>
    <t xml:space="preserve">Geraniol </t>
  </si>
  <si>
    <t xml:space="preserve">Menthol </t>
  </si>
  <si>
    <t xml:space="preserve">Neral </t>
  </si>
  <si>
    <t xml:space="preserve">trans-Linalool oxide (furanoid) </t>
  </si>
  <si>
    <t>Cocoa bean shell GC/MS values</t>
  </si>
  <si>
    <t>t0_9</t>
  </si>
  <si>
    <t>t0_10</t>
  </si>
  <si>
    <t>t0_11</t>
  </si>
  <si>
    <t>t0_12</t>
  </si>
  <si>
    <t>Mean YO</t>
  </si>
  <si>
    <t>Lf14_1</t>
  </si>
  <si>
    <t>Lf14_2</t>
  </si>
  <si>
    <t>Lf14_3</t>
  </si>
  <si>
    <t>Lf14_4</t>
  </si>
  <si>
    <t>Mean LF14</t>
  </si>
  <si>
    <t xml:space="preserve"> Valeric acid, 3-methyl- </t>
  </si>
  <si>
    <t xml:space="preserve">Butanoic acid, 2-methyl- </t>
  </si>
  <si>
    <t xml:space="preserve">Butanoic acid, 3-methyl- </t>
  </si>
  <si>
    <t xml:space="preserve">Pentanoic acid, 4-methyl- </t>
  </si>
  <si>
    <t xml:space="preserve">Propanoic acid, 2-methyl- </t>
  </si>
  <si>
    <t xml:space="preserve"> Isopentyl alcohol</t>
  </si>
  <si>
    <t xml:space="preserve">2-Butanol, 3-methyl- </t>
  </si>
  <si>
    <t xml:space="preserve">2-Heptanol </t>
  </si>
  <si>
    <t xml:space="preserve">2-Octanol, (R)- </t>
  </si>
  <si>
    <t xml:space="preserve">2,3-Butanediol </t>
  </si>
  <si>
    <t>Isopentyl alcohol</t>
  </si>
  <si>
    <t xml:space="preserve">2-Isopropyl-5-methylhex-2-enal </t>
  </si>
  <si>
    <t xml:space="preserve">5-Methyl-2-phenyl-2-hexenal </t>
  </si>
  <si>
    <t xml:space="preserve">1H-Pyrrole-2-carboxaldehyde </t>
  </si>
  <si>
    <t xml:space="preserve">roasted cacao bean </t>
  </si>
  <si>
    <t xml:space="preserve">2-Butyl-3-methylpyrazine </t>
  </si>
  <si>
    <t xml:space="preserve">2-Isobutyl-3-methylpyrazine </t>
  </si>
  <si>
    <t>roasted cacao bean</t>
  </si>
  <si>
    <t xml:space="preserve">2,3,5-Trimethyl-6-propyl pyrazine </t>
  </si>
  <si>
    <t xml:space="preserve">Ethanone, 1-(1H-pyrrol-2-yl)- </t>
  </si>
  <si>
    <t xml:space="preserve">Pyrazine, 2,3-dimethyl- </t>
  </si>
  <si>
    <t xml:space="preserve">Pyrazine, 2,5-dimethyl-3-(3-methylbutyl)- </t>
  </si>
  <si>
    <t xml:space="preserve">Pyrazine, 3-butyl-2,5-dimethyl- </t>
  </si>
  <si>
    <t>Pyrazine, tetramethyl-</t>
  </si>
  <si>
    <t xml:space="preserve">Pyrazine, tetramethyl- </t>
  </si>
  <si>
    <t xml:space="preserve">Pyrazine, trimethyl- </t>
  </si>
  <si>
    <t xml:space="preserve">2,3-Butanediol, diacetate </t>
  </si>
  <si>
    <t xml:space="preserve">Acetic acid, 2-phenylethyl ester </t>
  </si>
  <si>
    <t xml:space="preserve">Acetic acid, methyl ester </t>
  </si>
  <si>
    <t xml:space="preserve">2-Furancarboxaldehyde, 5-methyl- </t>
  </si>
  <si>
    <t>Furan derivative</t>
  </si>
  <si>
    <t xml:space="preserve">1-Butanone, 3-methyl-1-phenyl- </t>
  </si>
  <si>
    <t xml:space="preserve">2-Decanone </t>
  </si>
  <si>
    <t xml:space="preserve">2-Hexanone, 4-methyl- </t>
  </si>
  <si>
    <t>2,2-Dimethyl-3-heptanone</t>
  </si>
  <si>
    <t xml:space="preserve">2,3-Octanedione </t>
  </si>
  <si>
    <t xml:space="preserve">2,6,6-Trimethyl-2-cyclohexene-1,4-dione </t>
  </si>
  <si>
    <t xml:space="preserve">5,9-Undecadien-2-one, 6,10-dimethyl- </t>
  </si>
  <si>
    <t>gamma.-Nonalactone</t>
  </si>
  <si>
    <t>lactone insature (isomer-1)</t>
  </si>
  <si>
    <t xml:space="preserve">Massoilactone </t>
  </si>
  <si>
    <t xml:space="preserve">Acetophenone </t>
  </si>
  <si>
    <t xml:space="preserve">Benzaldehyde, 2,5-dimethyl- </t>
  </si>
  <si>
    <t>Benzeneacetaldehyde, .alpha.-(3-methylbutylidene)</t>
  </si>
  <si>
    <t xml:space="preserve">Benzeneacetaldehyde, .alpha.-ethylidene- </t>
  </si>
  <si>
    <t xml:space="preserve">Benzeneacetic acid, methyl ester </t>
  </si>
  <si>
    <t xml:space="preserve">Limonene </t>
  </si>
  <si>
    <t>raw cacao bean</t>
  </si>
  <si>
    <t>Ionone, alpha</t>
  </si>
  <si>
    <t>Menthol</t>
  </si>
  <si>
    <t>Menthol, acetate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</si>
</sst>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1" fontId="0" fillId="0" borderId="0" xfId="0" applyNumberFormat="1"/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center"/>
    </xf>
  </cellXfs>
  <cellStyles count="1">
    <cellStyle name="Normale" xfId="0" builtinId="0"/>
  </cellStyles>
  <dxfs count="306"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numFmt numFmtId="1" formatCode="0"/>
      <fill>
        <patternFill>
          <bgColor rgb="FFFFFF00"/>
        </patternFill>
      </fill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  <fill>
        <patternFill>
          <bgColor rgb="FFFFFF00"/>
        </patternFill>
      </fill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  <fill>
        <patternFill>
          <bgColor rgb="FFFFFF00"/>
        </patternFill>
      </fill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  <fill>
        <patternFill>
          <bgColor rgb="FFFFFF00"/>
        </patternFill>
      </fill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  <fill>
        <patternFill>
          <bgColor rgb="FFFFFF00"/>
        </patternFill>
      </fill>
      <alignment horizontal="lef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  <fill>
        <patternFill patternType="solid">
          <bgColor theme="0"/>
        </patternFill>
      </fill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ill>
        <patternFill patternType="solid">
          <bgColor theme="0"/>
        </patternFill>
      </fill>
    </dxf>
    <dxf>
      <numFmt numFmtId="1" formatCode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B0B9483-20BE-4769-9F81-BA11B584D2AD}" name="Tabella1" displayName="Tabella1" ref="A2:AT94" totalsRowCount="1" headerRowDxfId="94" dataDxfId="93" headerRowBorderDxfId="92">
  <autoFilter ref="A2:AT93" xr:uid="{69EF6824-7321-D942-A1E8-6F177F2814C2}"/>
  <sortState xmlns:xlrd2="http://schemas.microsoft.com/office/spreadsheetml/2017/richdata2" ref="A3:AS93">
    <sortCondition ref="B2:B93"/>
  </sortState>
  <tableColumns count="46">
    <tableColumn id="1" xr3:uid="{F76DE6BE-A5F1-4444-93AB-E183EDBD8071}" name="Compound" totalsRowLabel="Totale" dataDxfId="90" totalsRowDxfId="91"/>
    <tableColumn id="2" xr3:uid="{DE3EEC79-B3F7-48F7-9A7A-E9B583E9D58F}" name="Chemical class" dataDxfId="88" totalsRowDxfId="89"/>
    <tableColumn id="3" xr3:uid="{ADC3E221-272F-4FDF-8B56-A2629A078CBD}" name="origin" dataDxfId="86" totalsRowDxfId="87"/>
    <tableColumn id="4" xr3:uid="{BA94605A-CAF7-4FCD-951E-E72712BBEF3D}" name="t0_1" totalsRowFunction="sum" dataDxfId="84" totalsRowDxfId="85"/>
    <tableColumn id="5" xr3:uid="{C4D67EB1-B9CE-433A-881D-196370F6E16F}" name="t0_2" totalsRowFunction="sum" dataDxfId="82" totalsRowDxfId="83"/>
    <tableColumn id="6" xr3:uid="{0ECF98AD-14F5-4F6A-B69B-DF7732854E86}" name="t0_3" totalsRowFunction="sum" dataDxfId="80" totalsRowDxfId="81"/>
    <tableColumn id="7" xr3:uid="{AF98465F-22D1-463E-AF8D-569E8350542A}" name="t0_4" totalsRowFunction="sum" dataDxfId="78" totalsRowDxfId="79"/>
    <tableColumn id="8" xr3:uid="{BFDE788E-8F28-46FC-ACA8-0DAE7977ACEA}" name="t0_5" totalsRowFunction="sum" dataDxfId="76" totalsRowDxfId="77"/>
    <tableColumn id="9" xr3:uid="{16A59161-EEF6-45E6-A9CF-D73F9BE253AD}" name="t0_6" totalsRowFunction="sum" dataDxfId="74" totalsRowDxfId="75"/>
    <tableColumn id="10" xr3:uid="{8CD64F8B-277C-4A02-9B1D-7A2C79D14AA5}" name="t0_7" totalsRowFunction="sum" dataDxfId="72" totalsRowDxfId="73"/>
    <tableColumn id="11" xr3:uid="{F634E4D1-AA90-460E-BCEF-84BA16FEEB5B}" name="t0_8" totalsRowFunction="sum" dataDxfId="70" totalsRowDxfId="71"/>
    <tableColumn id="12" xr3:uid="{E555B35E-B7D8-4FE1-99EA-2B67954C6ADC}" name="t0_9" totalsRowFunction="sum" dataDxfId="68" totalsRowDxfId="69"/>
    <tableColumn id="13" xr3:uid="{38A090C3-7892-4993-8701-E0A47AA87758}" name="t0_10" totalsRowFunction="sum" dataDxfId="66" totalsRowDxfId="67"/>
    <tableColumn id="14" xr3:uid="{9B6C81F5-7A2E-41B4-BF78-95D1C2906D4D}" name="t0_11" totalsRowFunction="sum" dataDxfId="64" totalsRowDxfId="65"/>
    <tableColumn id="15" xr3:uid="{C1FA3036-F372-4BDC-A3C1-4483AADF3988}" name="t0_12" totalsRowFunction="sum" dataDxfId="62" totalsRowDxfId="63"/>
    <tableColumn id="40" xr3:uid="{06FD5675-AA0F-4E12-BB52-2ACE56FAFDEF}" name="Mean t0" totalsRowFunction="sum" dataDxfId="60" totalsRowDxfId="61">
      <calculatedColumnFormula>AVERAGE(Tabella1[[#This Row],[t0_1]:[t0_12]])</calculatedColumnFormula>
    </tableColumn>
    <tableColumn id="16" xr3:uid="{0C788D91-D8E4-4C40-8B14-4CDA142D40EF}" name="LPAL_1" totalsRowFunction="sum" dataDxfId="58" totalsRowDxfId="59"/>
    <tableColumn id="17" xr3:uid="{F8A419BE-A301-413D-83C5-82A422BED720}" name="LPAL_2" totalsRowFunction="sum" dataDxfId="56" totalsRowDxfId="57"/>
    <tableColumn id="18" xr3:uid="{D51C7062-C661-4B06-96F8-8F0E054A8CC6}" name="LPAL_3" totalsRowFunction="sum" dataDxfId="54" totalsRowDxfId="55"/>
    <tableColumn id="19" xr3:uid="{793678C3-57F1-4CB9-A534-5E1208F5DB3C}" name="LPAL_4" totalsRowFunction="sum" dataDxfId="52" totalsRowDxfId="53"/>
    <tableColumn id="41" xr3:uid="{E4C7CE41-FA29-4EFE-93A2-858997E5B49B}" name="Mean LPAL" totalsRowFunction="sum" dataDxfId="50" totalsRowDxfId="51">
      <calculatedColumnFormula>AVERAGE(Tabella1[[#This Row],[LPAL_1]:[LPAL_4]])</calculatedColumnFormula>
    </tableColumn>
    <tableColumn id="20" xr3:uid="{24316853-3C96-4DA2-8626-7D753FCEC666}" name="SII_1" totalsRowFunction="sum" dataDxfId="48" totalsRowDxfId="49"/>
    <tableColumn id="21" xr3:uid="{F23C5696-5CE5-4398-9F92-60F08668806C}" name="SII_2" totalsRowFunction="sum" dataDxfId="46" totalsRowDxfId="47"/>
    <tableColumn id="22" xr3:uid="{B66C980D-9E50-4BFB-A135-5C48695EBD3E}" name="SII_3" totalsRowFunction="sum" dataDxfId="44" totalsRowDxfId="45"/>
    <tableColumn id="23" xr3:uid="{13C3DF32-949C-40A7-8510-B68342EE9389}" name="SII_4" totalsRowFunction="sum" dataDxfId="42" totalsRowDxfId="43"/>
    <tableColumn id="42" xr3:uid="{01AA9629-9E5D-48F2-8197-D1814A018BDE}" name="Mean SII" totalsRowFunction="sum" dataDxfId="40" totalsRowDxfId="41">
      <calculatedColumnFormula>AVERAGE(Tabella1[[#This Row],[SII_1]:[SII_4]])</calculatedColumnFormula>
    </tableColumn>
    <tableColumn id="24" xr3:uid="{86D1D943-01FF-48F4-A199-8E88813D3265}" name="V3_1" totalsRowFunction="sum" dataDxfId="38" totalsRowDxfId="39"/>
    <tableColumn id="25" xr3:uid="{7DC18DBA-AEA7-47AB-A7CD-929A77CE2DF5}" name="V3_2" totalsRowFunction="sum" dataDxfId="36" totalsRowDxfId="37"/>
    <tableColumn id="26" xr3:uid="{0FC94E92-3041-41F8-AFDF-99A32B2E7B6F}" name="V3_3" totalsRowFunction="sum" dataDxfId="34" totalsRowDxfId="35"/>
    <tableColumn id="27" xr3:uid="{1E6D4C6B-10CC-43F3-B4CF-ECA47DE143B0}" name="V3_4" totalsRowFunction="sum" dataDxfId="32" totalsRowDxfId="33"/>
    <tableColumn id="45" xr3:uid="{0E8A1B89-24FD-4695-B5D0-8F2E2BEA7D8B}" name="Mean V3" totalsRowFunction="sum" dataDxfId="30" totalsRowDxfId="31">
      <calculatedColumnFormula>AVERAGE(Tabella1[[#This Row],[V3_1]:[V3_4]])</calculatedColumnFormula>
    </tableColumn>
    <tableColumn id="28" xr3:uid="{2837302D-826F-4FCF-A11B-7CAE5F69F393}" name="Y 450 B_1" totalsRowFunction="sum" dataDxfId="28" totalsRowDxfId="29"/>
    <tableColumn id="29" xr3:uid="{9428A111-3036-4F9B-A452-AAD45F0CDDCC}" name="Y 450 B_2" totalsRowFunction="sum" dataDxfId="26" totalsRowDxfId="27"/>
    <tableColumn id="30" xr3:uid="{C6AD2E2D-F272-4D22-A7B2-2329EC6E4BCF}" name="Y 450 B_3" totalsRowFunction="sum" dataDxfId="24" totalsRowDxfId="25"/>
    <tableColumn id="31" xr3:uid="{32585558-B84C-4567-B4CD-844EB86B5966}" name="Y 450 B_4" totalsRowFunction="sum" dataDxfId="22" totalsRowDxfId="23"/>
    <tableColumn id="46" xr3:uid="{7A4B06F5-03F8-4B03-B54D-68F34C472B47}" name="Mean YO" totalsRowFunction="sum" dataDxfId="20" totalsRowDxfId="21">
      <calculatedColumnFormula>AVERAGE(Tabella1[[#This Row],[Y 450 B_1]:[Y 450 B_4]])</calculatedColumnFormula>
    </tableColumn>
    <tableColumn id="32" xr3:uid="{008FD42D-8A65-43E1-A694-027E8BF2BBAF}" name="Lf 02_1" totalsRowFunction="sum" dataDxfId="18" totalsRowDxfId="19"/>
    <tableColumn id="33" xr3:uid="{A6D2A377-FB6B-4FE1-BE42-A19C44592293}" name="Lf 02_2" totalsRowFunction="sum" dataDxfId="16" totalsRowDxfId="17"/>
    <tableColumn id="34" xr3:uid="{424A376C-FFD9-4D46-A37C-CF4B5608ACCF}" name="Lf 02_3" totalsRowFunction="sum" dataDxfId="14" totalsRowDxfId="15"/>
    <tableColumn id="35" xr3:uid="{B566D0C3-EA2F-499A-AC58-7550EA67F3A6}" name="Lf 02_4" totalsRowFunction="sum" dataDxfId="12" totalsRowDxfId="13"/>
    <tableColumn id="47" xr3:uid="{AD13AD4E-7E25-4C56-9E91-B14484197BD1}" name="Mean Lf 02" totalsRowFunction="sum" dataDxfId="10" totalsRowDxfId="11">
      <calculatedColumnFormula>AVERAGE(Tabella1[[#This Row],[Lf 02_1]:[Lf 02_4]])</calculatedColumnFormula>
    </tableColumn>
    <tableColumn id="36" xr3:uid="{CAEA71BD-B10A-4074-A533-2A974225063D}" name="Lf14_1" totalsRowFunction="sum" dataDxfId="8" totalsRowDxfId="9"/>
    <tableColumn id="37" xr3:uid="{C078C5F9-CC73-4B3B-85B1-6993A0A652C0}" name="Lf14_2" totalsRowFunction="sum" dataDxfId="6" totalsRowDxfId="7"/>
    <tableColumn id="38" xr3:uid="{49C96D88-8CD9-4837-9505-2967330B8101}" name="Lf14_3" totalsRowFunction="sum" dataDxfId="4" totalsRowDxfId="5"/>
    <tableColumn id="39" xr3:uid="{F0502B3D-D870-4288-AE4B-F61C748678D9}" name="Lf14_4" totalsRowFunction="sum" dataDxfId="2" totalsRowDxfId="3"/>
    <tableColumn id="49" xr3:uid="{6E880D95-70FC-4249-B40C-AE660F84FD12}" name="Mean LF14" totalsRowFunction="sum" dataDxfId="0" totalsRowDxfId="1">
      <calculatedColumnFormula>AVERAGE(Tabella1[[#This Row],[Lf14_1]:[Lf14_4]])</calculatedColumnFormula>
    </tableColumn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73DC1A6-FD86-479E-94B3-0A937BA9F2E7}" name="Tabella5" displayName="Tabella5" ref="A2:AF139" totalsRowCount="1" headerRowDxfId="161" headerRowBorderDxfId="160">
  <autoFilter ref="A2:AF138" xr:uid="{09B41170-2E0F-CB49-A7AD-4ED4EC7A48E8}"/>
  <sortState xmlns:xlrd2="http://schemas.microsoft.com/office/spreadsheetml/2017/richdata2" ref="A3:AE138">
    <sortCondition ref="B2:B138"/>
  </sortState>
  <tableColumns count="32">
    <tableColumn id="1" xr3:uid="{C53E0900-651F-4766-86C1-C1B5272C0E77}" name="Compound" totalsRowLabel="Totale" dataDxfId="158" totalsRowDxfId="159"/>
    <tableColumn id="2" xr3:uid="{492B6E95-168D-4318-B313-E028E5D541EC}" name="Cheimical class" dataDxfId="156" totalsRowDxfId="157"/>
    <tableColumn id="3" xr3:uid="{FAE07074-CF5C-4709-B64C-D2430439AB53}" name="Origin" dataDxfId="154" totalsRowDxfId="155"/>
    <tableColumn id="4" xr3:uid="{B31DAD37-FC62-4F7D-8014-A133967CC109}" name="t0_1" totalsRowFunction="sum" dataDxfId="152" totalsRowDxfId="153"/>
    <tableColumn id="5" xr3:uid="{3FDA42B9-F9F0-4644-8E6A-EBF1F225AA08}" name="t0_2" totalsRowFunction="sum" dataDxfId="150" totalsRowDxfId="151"/>
    <tableColumn id="6" xr3:uid="{9BC5DEE4-83F3-4797-B480-AD31EE849267}" name="t0_3" totalsRowFunction="sum" dataDxfId="148" totalsRowDxfId="149"/>
    <tableColumn id="7" xr3:uid="{0926C220-FA0B-45C5-98F8-B351B248BC20}" name="t0_4" totalsRowFunction="sum" dataDxfId="146" totalsRowDxfId="147"/>
    <tableColumn id="8" xr3:uid="{8678E6DE-76AD-4FD1-A54B-E000A9E37661}" name="t0_5" totalsRowFunction="sum" dataDxfId="144" totalsRowDxfId="145"/>
    <tableColumn id="9" xr3:uid="{0C591E2C-F372-4630-AC5F-B9A0DFCF951E}" name="t0_6" totalsRowFunction="sum" dataDxfId="142" totalsRowDxfId="143"/>
    <tableColumn id="10" xr3:uid="{4452B613-7221-459E-B96F-3DEAC4E95564}" name="t0_7" totalsRowFunction="sum" dataDxfId="140" totalsRowDxfId="141"/>
    <tableColumn id="11" xr3:uid="{CFFD5611-C173-46FB-9C4D-113E22090783}" name="t0_8" totalsRowFunction="sum" dataDxfId="138" totalsRowDxfId="139"/>
    <tableColumn id="28" xr3:uid="{18334029-3EAF-424C-BEB1-AB20FD29914B}" name="Mean t0" totalsRowFunction="sum" dataDxfId="136" totalsRowDxfId="137">
      <calculatedColumnFormula>AVERAGE(Tabella5[[#This Row],[t0_1]:[t0_8]])</calculatedColumnFormula>
    </tableColumn>
    <tableColumn id="12" xr3:uid="{F336ABF8-7779-449E-A7AC-A4719FF522A8}" name="LPAL_1" totalsRowFunction="sum" dataDxfId="134" totalsRowDxfId="135"/>
    <tableColumn id="13" xr3:uid="{CD3E0ADA-436C-4792-8D46-AED1487B5B73}" name="LPAL_2" totalsRowFunction="sum" dataDxfId="132" totalsRowDxfId="133"/>
    <tableColumn id="14" xr3:uid="{DF62796C-D808-46B9-852C-A6A6E3ACA133}" name="LPAL_3" totalsRowFunction="sum" dataDxfId="130" totalsRowDxfId="131"/>
    <tableColumn id="15" xr3:uid="{8139A4A4-CF32-4B39-A3C3-806EB47368DD}" name="LPAL_4" totalsRowFunction="sum" dataDxfId="128" totalsRowDxfId="129"/>
    <tableColumn id="29" xr3:uid="{C91598AB-13C3-46ED-97F8-A84EFC4269A8}" name="Mean LPAL" totalsRowFunction="sum" dataDxfId="126" totalsRowDxfId="127">
      <calculatedColumnFormula>AVERAGE(Tabella5[[#This Row],[LPAL_1]:[LPAL_4]])</calculatedColumnFormula>
    </tableColumn>
    <tableColumn id="16" xr3:uid="{ACEC83B0-160E-4505-9072-5671431DFEDB}" name="SII_1" totalsRowFunction="sum" dataDxfId="124" totalsRowDxfId="125"/>
    <tableColumn id="17" xr3:uid="{014CD4AF-B4A5-45BD-BCAC-985C10AC9231}" name="SII_2" totalsRowFunction="sum" dataDxfId="122" totalsRowDxfId="123"/>
    <tableColumn id="18" xr3:uid="{7230B8AF-F08B-4C87-BCF6-BBE69032D4A7}" name="SII_3" totalsRowFunction="sum" dataDxfId="120" totalsRowDxfId="121"/>
    <tableColumn id="19" xr3:uid="{F0052F85-7406-4C9E-B4C2-A2857AEFF7B0}" name="SII_4" totalsRowFunction="sum" dataDxfId="118" totalsRowDxfId="119"/>
    <tableColumn id="30" xr3:uid="{9797EFA0-E08E-493F-9CB8-E30B043A8E59}" name="Mean SII" totalsRowFunction="sum" dataDxfId="116" totalsRowDxfId="117">
      <calculatedColumnFormula>AVERAGE(Tabella5[[#This Row],[SII_1]:[SII_4]])</calculatedColumnFormula>
    </tableColumn>
    <tableColumn id="20" xr3:uid="{9DC7DA01-6D60-421A-871A-1ED097E7D558}" name="V3_1" totalsRowFunction="sum" dataDxfId="114" totalsRowDxfId="115"/>
    <tableColumn id="21" xr3:uid="{D7925B07-1EC9-4256-B65C-577DFCC88E79}" name="V3_2" totalsRowFunction="sum" dataDxfId="112" totalsRowDxfId="113"/>
    <tableColumn id="22" xr3:uid="{CEDCBD95-70A0-490E-9C00-EADFEBEA8448}" name="V3_3" totalsRowFunction="sum" dataDxfId="110" totalsRowDxfId="111"/>
    <tableColumn id="23" xr3:uid="{00294834-023C-4FDF-A11D-357259F90190}" name="V3_4" totalsRowFunction="sum" dataDxfId="108" totalsRowDxfId="109"/>
    <tableColumn id="31" xr3:uid="{6F7C6377-00E2-4A93-A71C-076C4969D2E4}" name="Mean V3" totalsRowFunction="sum" dataDxfId="106" totalsRowDxfId="107">
      <calculatedColumnFormula>AVERAGE(Tabella5[[#This Row],[V3_1]:[V3_4]])</calculatedColumnFormula>
    </tableColumn>
    <tableColumn id="24" xr3:uid="{7A8DD426-6CA8-4A52-8986-14690B2189E1}" name="Y 450 B_1" totalsRowFunction="sum" dataDxfId="104" totalsRowDxfId="105"/>
    <tableColumn id="25" xr3:uid="{393BB39A-59D3-4994-917B-3C14DB6E8401}" name="Y 450 B_2" totalsRowFunction="sum" dataDxfId="102" totalsRowDxfId="103"/>
    <tableColumn id="26" xr3:uid="{476E69FA-57C0-4291-9588-D542B846EDF4}" name="Y 450 B_3" totalsRowFunction="sum" dataDxfId="100" totalsRowDxfId="101"/>
    <tableColumn id="27" xr3:uid="{6FF7418F-08E8-4E50-ACD2-0E6DEDF3EE21}" name="Y 450 B_4" totalsRowFunction="sum" dataDxfId="98" totalsRowDxfId="99"/>
    <tableColumn id="32" xr3:uid="{2E2BA964-2813-4A9E-8FAB-6C384F1C9236}" name="Mean Y 450 B" totalsRowFunction="sum" dataDxfId="96" totalsRowDxfId="97">
      <calculatedColumnFormula>AVERAGE(Tabella5[[#This Row],[Y 450 B_1]:[Y 450 B_4]])</calculatedColumnFormula>
    </tableColumn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B5C06A-6617-3849-9593-145C3490756F}" name="Tabella2" displayName="Tabella2" ref="A2:AF129" totalsRowCount="1" headerRowDxfId="305" headerRowBorderDxfId="304" dataCellStyle="Normale">
  <autoFilter ref="A2:AF128" xr:uid="{78B5C06A-6617-3849-9593-145C3490756F}"/>
  <sortState xmlns:xlrd2="http://schemas.microsoft.com/office/spreadsheetml/2017/richdata2" ref="A3:AE128">
    <sortCondition ref="B2:B128"/>
  </sortState>
  <tableColumns count="32">
    <tableColumn id="1" xr3:uid="{A5745AF4-D5AA-D142-B6A8-0683354A89DB}" name="Compound" totalsRowLabel="Totale" totalsRowDxfId="303" dataCellStyle="Normale"/>
    <tableColumn id="2" xr3:uid="{ECC10897-D237-3944-868B-5ACCD636AAD2}" name="classe chimica " totalsRowDxfId="302" dataCellStyle="Normale"/>
    <tableColumn id="3" xr3:uid="{925C8633-8CDF-084E-98D0-F340AE2D6393}" name="origin" totalsRowDxfId="301" dataCellStyle="Normale"/>
    <tableColumn id="4" xr3:uid="{1BBB7CBC-40F6-6E46-82AD-CB8C718F8811}" name="t0_1" totalsRowFunction="sum" dataDxfId="300" totalsRowDxfId="299" dataCellStyle="Normale"/>
    <tableColumn id="5" xr3:uid="{F2C212F4-EF5D-D74F-A1A4-6FB62D8FC5AB}" name="t0_2" totalsRowFunction="sum" dataDxfId="298" totalsRowDxfId="297" dataCellStyle="Normale"/>
    <tableColumn id="6" xr3:uid="{D2E5EDD7-7542-6E4D-9D39-C3466D3B4D68}" name="t0_3" totalsRowFunction="sum" dataDxfId="296" totalsRowDxfId="295" dataCellStyle="Normale"/>
    <tableColumn id="7" xr3:uid="{FA263351-FE21-CF47-8D51-A1B01E9C5AD2}" name="t0_4" totalsRowFunction="sum" dataDxfId="294" totalsRowDxfId="293" dataCellStyle="Normale"/>
    <tableColumn id="8" xr3:uid="{ADE52F01-D459-DA43-9064-F0C189A9DAD7}" name="t0_5" totalsRowFunction="sum" dataDxfId="292" totalsRowDxfId="291" dataCellStyle="Normale"/>
    <tableColumn id="9" xr3:uid="{30D5D412-24DE-8D45-B3C6-9DE9B8E4A9A6}" name="t0_6" totalsRowFunction="sum" dataDxfId="290" totalsRowDxfId="289" dataCellStyle="Normale"/>
    <tableColumn id="10" xr3:uid="{E4128831-D747-9645-900A-132CAB4A09B0}" name="t0_7" totalsRowFunction="sum" dataDxfId="288" totalsRowDxfId="287" dataCellStyle="Normale"/>
    <tableColumn id="11" xr3:uid="{36DDC104-1D2C-394E-8B62-B6D092F635BB}" name="t0_8" totalsRowFunction="sum" dataDxfId="286" totalsRowDxfId="285" dataCellStyle="Normale"/>
    <tableColumn id="29" xr3:uid="{73C82A5C-A249-1043-AAED-AA60EA016C70}" name="Mean t0" totalsRowFunction="sum" dataDxfId="284" totalsRowDxfId="283" dataCellStyle="Normale">
      <calculatedColumnFormula>AVERAGE(Tabella2[[#This Row],[t0_1]:[t0_8]])</calculatedColumnFormula>
    </tableColumn>
    <tableColumn id="12" xr3:uid="{3B13B682-D854-DE48-A27A-D6935373D15A}" name="LPAL_1" totalsRowFunction="sum" dataDxfId="282" totalsRowDxfId="281" dataCellStyle="Normale"/>
    <tableColumn id="13" xr3:uid="{E65E156C-DF70-214B-B6B2-AA658F2395D3}" name="LPAL_2" totalsRowFunction="sum" dataDxfId="280" totalsRowDxfId="279" dataCellStyle="Normale"/>
    <tableColumn id="14" xr3:uid="{272EA49D-1378-714A-ABDD-84D0DE198338}" name="LPAL_3" totalsRowFunction="sum" dataDxfId="278" totalsRowDxfId="277" dataCellStyle="Normale"/>
    <tableColumn id="15" xr3:uid="{8C11001A-C429-9E4C-A34A-A8F0F2C9B3F0}" name="LPAL_4" totalsRowFunction="sum" dataDxfId="276" totalsRowDxfId="275" dataCellStyle="Normale"/>
    <tableColumn id="30" xr3:uid="{26C81941-055C-0543-8FBD-27B4C49ADA6E}" name="Mean LPAL" totalsRowFunction="sum" dataDxfId="274" totalsRowDxfId="273" dataCellStyle="Normale">
      <calculatedColumnFormula>AVERAGE(Tabella2[[#This Row],[LPAL_1]:[LPAL_4]])</calculatedColumnFormula>
    </tableColumn>
    <tableColumn id="16" xr3:uid="{8677D2E9-56FD-8D49-A710-288CB282566F}" name="SII_1" totalsRowFunction="sum" dataDxfId="272" totalsRowDxfId="271" dataCellStyle="Normale"/>
    <tableColumn id="17" xr3:uid="{2C758D75-D28E-5D42-B7F8-12B7141D51CA}" name="SII_2" totalsRowFunction="sum" dataDxfId="270" totalsRowDxfId="269" dataCellStyle="Normale"/>
    <tableColumn id="18" xr3:uid="{47733531-8212-AE45-B8B3-12CCAD97D6D1}" name="SII_3" totalsRowFunction="sum" dataDxfId="268" totalsRowDxfId="267" dataCellStyle="Normale"/>
    <tableColumn id="19" xr3:uid="{2C466122-0524-6346-8826-FB2865F58CCB}" name="SII_4" totalsRowFunction="sum" dataDxfId="266" totalsRowDxfId="265" dataCellStyle="Normale"/>
    <tableColumn id="31" xr3:uid="{F6F01211-A880-A341-B8E7-2274299D0818}" name="Mean SII" totalsRowFunction="sum" dataDxfId="264" totalsRowDxfId="263" dataCellStyle="Normale">
      <calculatedColumnFormula>AVERAGE(Tabella2[[#This Row],[SII_1]:[SII_4]])</calculatedColumnFormula>
    </tableColumn>
    <tableColumn id="20" xr3:uid="{E0EBC445-0A30-0C46-AA2F-0EFB0526C7FA}" name="V3_1" totalsRowFunction="sum" dataDxfId="262" totalsRowDxfId="261" dataCellStyle="Normale"/>
    <tableColumn id="21" xr3:uid="{B1A3818E-F276-DF45-B774-91FEE50E8FFE}" name="V3_2" totalsRowFunction="sum" dataDxfId="260" totalsRowDxfId="259" dataCellStyle="Normale"/>
    <tableColumn id="22" xr3:uid="{C90F985D-241C-5F40-9E33-233B9253E695}" name="V3_3" totalsRowFunction="sum" dataDxfId="258" totalsRowDxfId="257" dataCellStyle="Normale"/>
    <tableColumn id="23" xr3:uid="{DEC918BF-D79D-2846-9F4B-F2053A66D85F}" name="V3_4" totalsRowFunction="sum" dataDxfId="256" totalsRowDxfId="255" dataCellStyle="Normale"/>
    <tableColumn id="32" xr3:uid="{4E290775-1B29-FA46-9BAB-68B7A101B7A4}" name="Mean V3" totalsRowFunction="sum" dataDxfId="254" totalsRowDxfId="253" dataCellStyle="Normale">
      <calculatedColumnFormula>AVERAGE(Tabella2[[#This Row],[V3_1]:[V3_4]])</calculatedColumnFormula>
    </tableColumn>
    <tableColumn id="24" xr3:uid="{E708A431-5814-594B-A28C-EF090BCB20A7}" name="Y 450 B_1" totalsRowFunction="sum" dataDxfId="252" totalsRowDxfId="251" dataCellStyle="Normale"/>
    <tableColumn id="25" xr3:uid="{FD71C5D0-5E1F-0B44-A852-514646C6D108}" name="Y 450 B_2" totalsRowFunction="sum" dataDxfId="250" totalsRowDxfId="249" dataCellStyle="Normale"/>
    <tableColumn id="26" xr3:uid="{EE7D7799-6D3A-1E41-9A48-282B825640F3}" name="Y 450 B_3" totalsRowFunction="sum" dataDxfId="248" totalsRowDxfId="247" dataCellStyle="Normale"/>
    <tableColumn id="27" xr3:uid="{FEB2DE57-E70C-F049-A2E5-EF57B9B707FE}" name="Y 450 B_4" totalsRowFunction="sum" dataDxfId="246" totalsRowDxfId="245" dataCellStyle="Normale"/>
    <tableColumn id="33" xr3:uid="{485020EE-6280-1041-890C-5D9BA6CEA017}" name="Mean Y 450 B" totalsRowFunction="sum" dataDxfId="244" totalsRowDxfId="243" dataCellStyle="Normale">
      <calculatedColumnFormula>AVERAGE(Tabella2[[#This Row],[Y 450 B_1]:[Y 450 B_4]])</calculatedColumnFormula>
    </tableColumn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5C840A4-18A8-4140-93A0-950926C8BC52}" name="Tabella3" displayName="Tabella3" ref="A2:AI62" totalsRowCount="1" headerRowDxfId="240" dataDxfId="239" headerRowBorderDxfId="238">
  <autoFilter ref="A2:AI61" xr:uid="{D5C840A4-18A8-4140-93A0-950926C8BC52}"/>
  <sortState xmlns:xlrd2="http://schemas.microsoft.com/office/spreadsheetml/2017/richdata2" ref="A3:AH61">
    <sortCondition ref="B2:B61"/>
  </sortState>
  <tableColumns count="35">
    <tableColumn id="1" xr3:uid="{65CBE1F9-7C05-4B07-BD2A-252AC2D28A47}" name="Compound" totalsRowLabel="Totale" dataDxfId="236" totalsRowDxfId="237"/>
    <tableColumn id="2" xr3:uid="{A7329248-56FE-4822-AED5-43565B69FD1E}" name="Chemical class" dataDxfId="234" totalsRowDxfId="235"/>
    <tableColumn id="3" xr3:uid="{280674B8-0B5D-4E21-9347-742BADFD30E7}" name="origin" dataDxfId="232" totalsRowDxfId="233"/>
    <tableColumn id="4" xr3:uid="{03430F24-155E-4594-976B-82EC4DB3BD3A}" name="t0_1" totalsRowFunction="sum" dataDxfId="230" totalsRowDxfId="231"/>
    <tableColumn id="5" xr3:uid="{05B735FD-0C53-4FB0-9758-E8E2E0FF7835}" name="t0_2" totalsRowFunction="sum" dataDxfId="228" totalsRowDxfId="229"/>
    <tableColumn id="6" xr3:uid="{63B8AE31-73F9-49BC-95AF-7410D1EF53C6}" name="t0_3" totalsRowFunction="sum" dataDxfId="226" totalsRowDxfId="227"/>
    <tableColumn id="7" xr3:uid="{C87B7C59-1B04-47FC-88A2-44F221D7506A}" name="t0_4" totalsRowFunction="sum" dataDxfId="224" totalsRowDxfId="225"/>
    <tableColumn id="8" xr3:uid="{D747281B-7634-4F9A-813B-3407274F2C0C}" name="t0_5" totalsRowFunction="sum" dataDxfId="222" totalsRowDxfId="223"/>
    <tableColumn id="9" xr3:uid="{CB538B70-5178-4466-8D19-EAC6C5D0BC05}" name="t0_6" totalsRowFunction="sum" dataDxfId="220" totalsRowDxfId="221"/>
    <tableColumn id="31" xr3:uid="{E40F874D-98A9-480E-9300-DBEAE29BDB4E}" name="Mean t0" totalsRowFunction="sum" dataDxfId="218" totalsRowDxfId="219">
      <calculatedColumnFormula>AVERAGE(Tabella3[[#This Row],[t0_1]:[t0_6]])</calculatedColumnFormula>
    </tableColumn>
    <tableColumn id="10" xr3:uid="{49C28B78-CB9F-42C7-B742-F018DFD87357}" name="Lf 02_1" totalsRowFunction="sum" dataDxfId="216" totalsRowDxfId="217"/>
    <tableColumn id="11" xr3:uid="{22CF4536-D450-4B25-A34C-0A10B88DE435}" name="Lf 02_2" totalsRowFunction="sum" dataDxfId="214" totalsRowDxfId="215"/>
    <tableColumn id="12" xr3:uid="{8ACA4CB5-65B0-4872-AC9E-624CD0CE5581}" name="Lf 02_3" totalsRowFunction="sum" dataDxfId="212" totalsRowDxfId="213"/>
    <tableColumn id="13" xr3:uid="{7E2E3E6D-3CA3-4912-8152-9490DC70D2A3}" name="Lf 02_4" totalsRowFunction="sum" dataDxfId="210" totalsRowDxfId="211"/>
    <tableColumn id="32" xr3:uid="{3A988D71-C26B-40C3-836F-90DFDBBE4B07}" name="Mean Lf 02" totalsRowFunction="sum" dataDxfId="208" totalsRowDxfId="209">
      <calculatedColumnFormula>AVERAGE(Tabella3[[#This Row],[Lf 02_1]:[Lf 02_4]])</calculatedColumnFormula>
    </tableColumn>
    <tableColumn id="14" xr3:uid="{7F97C88C-37BA-4DC1-B98B-D5E56B689078}" name="Lf 14_1" totalsRowFunction="sum" dataDxfId="206" totalsRowDxfId="207"/>
    <tableColumn id="15" xr3:uid="{17626E5A-B86E-4057-B59E-017DA9C0ECF0}" name="Lf 14_2" totalsRowFunction="sum" dataDxfId="204" totalsRowDxfId="205"/>
    <tableColumn id="16" xr3:uid="{77DFF16F-D340-4D0D-8EDD-1C7D46433E06}" name="Lf 14_3" totalsRowFunction="sum" dataDxfId="202" totalsRowDxfId="203"/>
    <tableColumn id="17" xr3:uid="{C5533665-F166-4C53-BBA9-09FDCFB68668}" name="Lf 14_4" totalsRowFunction="sum" dataDxfId="200" totalsRowDxfId="201"/>
    <tableColumn id="33" xr3:uid="{8198E846-BF28-4C17-A4AF-20FD4DB4D6E3}" name="Mean Lf 14" totalsRowFunction="sum" dataDxfId="198" totalsRowDxfId="199">
      <calculatedColumnFormula>AVERAGE(Tabella3[[#This Row],[Lf 14_1]:[Lf 14_4]])</calculatedColumnFormula>
    </tableColumn>
    <tableColumn id="18" xr3:uid="{97A80DF8-D397-4867-A5AC-D33959C5CCB3}" name="LPAL_1" totalsRowFunction="sum" dataDxfId="196" totalsRowDxfId="197"/>
    <tableColumn id="19" xr3:uid="{9A8D59BA-8223-4572-81F0-E1EF76BF6DD3}" name="LPAL_2" totalsRowFunction="sum" dataDxfId="194" totalsRowDxfId="195"/>
    <tableColumn id="20" xr3:uid="{0F4980A2-A957-4003-B9C1-976EC283520E}" name="LPAL_3" totalsRowFunction="sum" dataDxfId="192" totalsRowDxfId="193"/>
    <tableColumn id="21" xr3:uid="{D2034848-4FCE-4445-AB76-56CB623C6CE3}" name="LPAL_4" totalsRowFunction="sum" dataDxfId="190" totalsRowDxfId="191"/>
    <tableColumn id="34" xr3:uid="{B4FCBD10-048B-4337-9BDB-A270490CC479}" name="Mean LPAL" totalsRowFunction="sum" dataDxfId="188" totalsRowDxfId="189">
      <calculatedColumnFormula>AVERAGE(Tabella3[[#This Row],[LPAL_1]:[LPAL_4]])</calculatedColumnFormula>
    </tableColumn>
    <tableColumn id="22" xr3:uid="{4A085C7A-894A-497A-95D4-3D6B3B88607D}" name="SII_1" totalsRowFunction="sum" dataDxfId="186" totalsRowDxfId="187"/>
    <tableColumn id="23" xr3:uid="{25AC7172-0CF7-4D4F-AF6F-F8A6647A54D8}" name="SII_2" totalsRowFunction="sum" dataDxfId="184" totalsRowDxfId="185"/>
    <tableColumn id="24" xr3:uid="{699B04C6-9333-4AAC-B06F-CB23C28CC6E9}" name="SII_3" totalsRowFunction="sum" dataDxfId="182" totalsRowDxfId="183"/>
    <tableColumn id="25" xr3:uid="{CC01F001-758C-4D1F-AF9A-1FC52F218E7A}" name="SII_4" totalsRowFunction="sum" dataDxfId="180" totalsRowDxfId="181"/>
    <tableColumn id="35" xr3:uid="{66F04806-1C4C-4562-94E9-F7F7D21D2672}" name="Mean SII" totalsRowFunction="sum" dataDxfId="178" totalsRowDxfId="179">
      <calculatedColumnFormula>AVERAGE(Tabella3[[#This Row],[SII_1]:[SII_4]])</calculatedColumnFormula>
    </tableColumn>
    <tableColumn id="26" xr3:uid="{E3FBBEFB-EA9E-4183-BA89-9A7944627ED5}" name="V3_1" totalsRowFunction="sum" dataDxfId="176" totalsRowDxfId="177"/>
    <tableColumn id="27" xr3:uid="{2F3A4787-C514-4034-ABF4-949A91DBE018}" name="V3_2" totalsRowFunction="sum" dataDxfId="174" totalsRowDxfId="175"/>
    <tableColumn id="28" xr3:uid="{D344A720-A0FB-43F4-89B2-90BD98817F33}" name="V3_3" totalsRowFunction="sum" dataDxfId="172" totalsRowDxfId="173"/>
    <tableColumn id="29" xr3:uid="{C9584EB6-3E7E-4E22-A49F-3514F2FCA705}" name="V3_4" totalsRowFunction="sum" dataDxfId="170" totalsRowDxfId="171"/>
    <tableColumn id="36" xr3:uid="{4F342169-D08C-4317-B1C9-82FAAB8214D5}" name="Mean V3" totalsRowFunction="sum" dataDxfId="168" totalsRowDxfId="169">
      <calculatedColumnFormula>AVERAGE(Tabella3[[#This Row],[V3_1]:[V3_4]])</calculatedColumnFormula>
    </tableColumn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398FAA0-93CE-444F-B1A6-A39B44E20AE3}" name="Tabella4" displayName="Tabella4" ref="AJ2:AN61" totalsRowShown="0" headerRowDxfId="167">
  <autoFilter ref="AJ2:AN61" xr:uid="{7398FAA0-93CE-444F-B1A6-A39B44E20AE3}"/>
  <tableColumns count="5">
    <tableColumn id="1" xr3:uid="{0726BC38-A046-45D1-AF57-6EB0476AF1A9}" name="Y 450 B_1" dataDxfId="166"/>
    <tableColumn id="2" xr3:uid="{27F28188-9954-4BF7-95C6-D3FC05B2A45F}" name="Y 450 B_2" dataDxfId="165"/>
    <tableColumn id="3" xr3:uid="{34732679-7077-449D-B09B-2658AD4FB83B}" name="Y 450 B_3" dataDxfId="164"/>
    <tableColumn id="4" xr3:uid="{46B89685-6A63-4A37-87D0-CB7D5D4FB2D3}" name="Y 450 B_4" dataDxfId="163"/>
    <tableColumn id="5" xr3:uid="{A2203467-7842-40E0-8A6A-DB1139FB286C}" name="Mean Y 450 B" dataDxfId="162">
      <calculatedColumnFormula>AVERAGE(Tabella4[[#This Row],[Y 450 B_1]:[Y 450 B_4]])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9000A-DC7B-40CA-9E49-0970D52E9B30}">
  <dimension ref="A1:AT94"/>
  <sheetViews>
    <sheetView tabSelected="1" workbookViewId="0">
      <selection activeCell="A17" sqref="A17"/>
    </sheetView>
  </sheetViews>
  <sheetFormatPr defaultColWidth="11" defaultRowHeight="15.75" x14ac:dyDescent="0.25"/>
  <cols>
    <col min="1" max="1" width="55.125" bestFit="1" customWidth="1"/>
    <col min="3" max="3" width="17.625" bestFit="1" customWidth="1"/>
    <col min="16" max="16" width="12.625" bestFit="1" customWidth="1"/>
    <col min="21" max="21" width="14.875" bestFit="1" customWidth="1"/>
  </cols>
  <sheetData>
    <row r="1" spans="1:46" x14ac:dyDescent="0.25">
      <c r="A1" t="s">
        <v>296</v>
      </c>
    </row>
    <row r="2" spans="1:46" x14ac:dyDescent="0.25">
      <c r="A2" s="5" t="s">
        <v>0</v>
      </c>
      <c r="B2" s="5" t="s">
        <v>174</v>
      </c>
      <c r="C2" s="5" t="s">
        <v>2</v>
      </c>
      <c r="D2" s="5" t="s">
        <v>142</v>
      </c>
      <c r="E2" s="5" t="s">
        <v>143</v>
      </c>
      <c r="F2" s="5" t="s">
        <v>144</v>
      </c>
      <c r="G2" s="5" t="s">
        <v>145</v>
      </c>
      <c r="H2" s="5" t="s">
        <v>146</v>
      </c>
      <c r="I2" s="5" t="s">
        <v>147</v>
      </c>
      <c r="J2" s="5" t="s">
        <v>148</v>
      </c>
      <c r="K2" s="5" t="s">
        <v>149</v>
      </c>
      <c r="L2" s="5" t="s">
        <v>297</v>
      </c>
      <c r="M2" s="5" t="s">
        <v>298</v>
      </c>
      <c r="N2" s="5" t="s">
        <v>299</v>
      </c>
      <c r="O2" s="5" t="s">
        <v>300</v>
      </c>
      <c r="P2" s="5" t="s">
        <v>150</v>
      </c>
      <c r="Q2" s="5" t="s">
        <v>151</v>
      </c>
      <c r="R2" s="5" t="s">
        <v>152</v>
      </c>
      <c r="S2" s="5" t="s">
        <v>153</v>
      </c>
      <c r="T2" s="5" t="s">
        <v>154</v>
      </c>
      <c r="U2" s="5" t="s">
        <v>155</v>
      </c>
      <c r="V2" s="5" t="s">
        <v>156</v>
      </c>
      <c r="W2" s="5" t="s">
        <v>157</v>
      </c>
      <c r="X2" s="5" t="s">
        <v>158</v>
      </c>
      <c r="Y2" s="5" t="s">
        <v>159</v>
      </c>
      <c r="Z2" s="5" t="s">
        <v>160</v>
      </c>
      <c r="AA2" s="5" t="s">
        <v>161</v>
      </c>
      <c r="AB2" s="5" t="s">
        <v>162</v>
      </c>
      <c r="AC2" s="5" t="s">
        <v>163</v>
      </c>
      <c r="AD2" s="5" t="s">
        <v>164</v>
      </c>
      <c r="AE2" s="5" t="s">
        <v>165</v>
      </c>
      <c r="AF2" s="5" t="s">
        <v>166</v>
      </c>
      <c r="AG2" s="5" t="s">
        <v>167</v>
      </c>
      <c r="AH2" s="5" t="s">
        <v>168</v>
      </c>
      <c r="AI2" s="5" t="s">
        <v>169</v>
      </c>
      <c r="AJ2" s="5" t="s">
        <v>301</v>
      </c>
      <c r="AK2" s="5" t="s">
        <v>175</v>
      </c>
      <c r="AL2" s="5" t="s">
        <v>176</v>
      </c>
      <c r="AM2" s="5" t="s">
        <v>177</v>
      </c>
      <c r="AN2" s="5" t="s">
        <v>178</v>
      </c>
      <c r="AO2" s="5" t="s">
        <v>179</v>
      </c>
      <c r="AP2" s="5" t="s">
        <v>302</v>
      </c>
      <c r="AQ2" s="5" t="s">
        <v>303</v>
      </c>
      <c r="AR2" s="5" t="s">
        <v>304</v>
      </c>
      <c r="AS2" s="5" t="s">
        <v>305</v>
      </c>
      <c r="AT2" s="5" t="s">
        <v>306</v>
      </c>
    </row>
    <row r="3" spans="1:46" x14ac:dyDescent="0.25">
      <c r="A3" s="3" t="s">
        <v>307</v>
      </c>
      <c r="B3" s="3" t="s">
        <v>4</v>
      </c>
      <c r="C3" s="3"/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f>AVERAGE(Tabella1[[#This Row],[t0_1]:[t0_12]])</f>
        <v>0</v>
      </c>
      <c r="Q3" s="4">
        <v>0</v>
      </c>
      <c r="R3" s="4">
        <v>0</v>
      </c>
      <c r="S3" s="4">
        <v>0</v>
      </c>
      <c r="T3" s="4">
        <v>0</v>
      </c>
      <c r="U3" s="4">
        <f>AVERAGE(Tabella1[[#This Row],[LPAL_1]:[LPAL_4]])</f>
        <v>0</v>
      </c>
      <c r="V3" s="4">
        <v>0</v>
      </c>
      <c r="W3" s="4">
        <v>0</v>
      </c>
      <c r="X3" s="4">
        <v>0</v>
      </c>
      <c r="Y3" s="4">
        <v>0</v>
      </c>
      <c r="Z3" s="4">
        <f>AVERAGE(Tabella1[[#This Row],[SII_1]:[SII_4]])</f>
        <v>0</v>
      </c>
      <c r="AA3" s="4">
        <v>0</v>
      </c>
      <c r="AB3" s="4">
        <v>0</v>
      </c>
      <c r="AC3" s="4">
        <v>0</v>
      </c>
      <c r="AD3" s="4">
        <v>0</v>
      </c>
      <c r="AE3" s="4">
        <f>AVERAGE(Tabella1[[#This Row],[V3_1]:[V3_4]])</f>
        <v>0</v>
      </c>
      <c r="AF3" s="4">
        <v>0</v>
      </c>
      <c r="AG3" s="4">
        <v>0</v>
      </c>
      <c r="AH3" s="4">
        <v>0</v>
      </c>
      <c r="AI3" s="4">
        <v>0</v>
      </c>
      <c r="AJ3" s="4">
        <f>AVERAGE(Tabella1[[#This Row],[Y 450 B_1]:[Y 450 B_4]])</f>
        <v>0</v>
      </c>
      <c r="AK3" s="4">
        <v>9.7561998139840114</v>
      </c>
      <c r="AL3" s="4">
        <v>7.704476742297782</v>
      </c>
      <c r="AM3" s="4">
        <v>47.735247411266691</v>
      </c>
      <c r="AN3" s="4">
        <v>22</v>
      </c>
      <c r="AO3" s="4">
        <f>AVERAGE(Tabella1[[#This Row],[Lf 02_1]:[Lf 02_4]])</f>
        <v>21.79898099188712</v>
      </c>
      <c r="AP3" s="4">
        <v>0</v>
      </c>
      <c r="AQ3" s="4">
        <v>0</v>
      </c>
      <c r="AR3" s="4">
        <v>0</v>
      </c>
      <c r="AS3" s="4">
        <v>0</v>
      </c>
      <c r="AT3" s="4">
        <f>AVERAGE(Tabella1[[#This Row],[Lf14_1]:[Lf14_4]])</f>
        <v>0</v>
      </c>
    </row>
    <row r="4" spans="1:46" x14ac:dyDescent="0.25">
      <c r="A4" s="3" t="s">
        <v>3</v>
      </c>
      <c r="B4" s="3" t="s">
        <v>4</v>
      </c>
      <c r="C4" s="3"/>
      <c r="D4" s="4">
        <v>622.19724688936071</v>
      </c>
      <c r="E4" s="4">
        <v>504.68792537761988</v>
      </c>
      <c r="F4" s="4">
        <v>765.83209391038736</v>
      </c>
      <c r="G4" s="4">
        <v>433.86535132466105</v>
      </c>
      <c r="H4" s="4">
        <f ca="1">AVERAGE(Tabella1[[#This Row],[t0_1]:[t0_12]])</f>
        <v>433.86535132466099</v>
      </c>
      <c r="I4" s="4">
        <v>273.31053046465172</v>
      </c>
      <c r="J4" s="4">
        <v>238.09514769625937</v>
      </c>
      <c r="K4" s="4">
        <v>199.06916360968677</v>
      </c>
      <c r="L4" s="4">
        <f ca="1">AVERAGE(Tabella1[[#This Row],[t0_1]:[t0_12]])</f>
        <v>433.86535132466099</v>
      </c>
      <c r="M4" s="4">
        <f ca="1">AVERAGE(Tabella1[[#This Row],[t0_1]:[t0_12]])</f>
        <v>433.86535132466099</v>
      </c>
      <c r="N4" s="4">
        <f ca="1">AVERAGE(Tabella1[[#This Row],[t0_1]:[t0_12]])</f>
        <v>433.86535132466099</v>
      </c>
      <c r="O4" s="4">
        <f ca="1">AVERAGE(Tabella1[[#This Row],[t0_1]:[t0_12]])</f>
        <v>433.86535132466099</v>
      </c>
      <c r="P4" s="4">
        <f ca="1">AVERAGE(Tabella1[[#This Row],[t0_1]:[t0_12]])</f>
        <v>433.86535132466099</v>
      </c>
      <c r="Q4" s="4">
        <v>1196.5593808010517</v>
      </c>
      <c r="R4" s="4">
        <v>1212</v>
      </c>
      <c r="S4" s="4">
        <v>1215.3846746526467</v>
      </c>
      <c r="T4" s="4">
        <v>1225.0960822570887</v>
      </c>
      <c r="U4" s="4">
        <f>AVERAGE(Tabella1[[#This Row],[LPAL_1]:[LPAL_4]])</f>
        <v>1212.2600344276968</v>
      </c>
      <c r="V4" s="4">
        <v>753.32368557335701</v>
      </c>
      <c r="W4" s="4">
        <v>917.95655322260507</v>
      </c>
      <c r="X4" s="4">
        <v>1246.5487173174215</v>
      </c>
      <c r="Y4" s="4">
        <v>1171.189315153644</v>
      </c>
      <c r="Z4" s="4">
        <f>AVERAGE(Tabella1[[#This Row],[SII_1]:[SII_4]])</f>
        <v>1022.2545678167569</v>
      </c>
      <c r="AA4" s="4">
        <v>590.7289622131816</v>
      </c>
      <c r="AB4" s="4">
        <v>513.54844213016258</v>
      </c>
      <c r="AC4" s="4">
        <v>529.71000872088871</v>
      </c>
      <c r="AD4" s="4">
        <v>545</v>
      </c>
      <c r="AE4" s="4">
        <f>AVERAGE(Tabella1[[#This Row],[V3_1]:[V3_4]])</f>
        <v>544.74685326605822</v>
      </c>
      <c r="AF4" s="4">
        <v>772.26471091082919</v>
      </c>
      <c r="AG4" s="4">
        <v>618.34369848434676</v>
      </c>
      <c r="AH4" s="4">
        <v>344.53030794827788</v>
      </c>
      <c r="AI4" s="4">
        <v>276.50049944718836</v>
      </c>
      <c r="AJ4" s="4">
        <f>AVERAGE(Tabella1[[#This Row],[Y 450 B_1]:[Y 450 B_4]])</f>
        <v>502.90980419766049</v>
      </c>
      <c r="AK4" s="4">
        <v>307.65874499754989</v>
      </c>
      <c r="AL4" s="4">
        <v>293.22762182408576</v>
      </c>
      <c r="AM4" s="4">
        <v>575.1690597505202</v>
      </c>
      <c r="AN4" s="4">
        <v>658.1016512889571</v>
      </c>
      <c r="AO4" s="4">
        <f>AVERAGE(Tabella1[[#This Row],[Lf 02_1]:[Lf 02_4]])</f>
        <v>458.53926946527821</v>
      </c>
      <c r="AP4" s="4">
        <v>513.19286632087449</v>
      </c>
      <c r="AQ4" s="4">
        <v>538</v>
      </c>
      <c r="AR4" s="4">
        <v>547.19473890389145</v>
      </c>
      <c r="AS4" s="4">
        <v>554.72020524441461</v>
      </c>
      <c r="AT4" s="4">
        <f>AVERAGE(Tabella1[[#This Row],[Lf14_1]:[Lf14_4]])</f>
        <v>538.27695261729514</v>
      </c>
    </row>
    <row r="5" spans="1:46" x14ac:dyDescent="0.25">
      <c r="A5" s="3" t="s">
        <v>308</v>
      </c>
      <c r="B5" s="3" t="s">
        <v>4</v>
      </c>
      <c r="C5" s="3"/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f>AVERAGE(Tabella1[[#This Row],[t0_1]:[t0_12]])</f>
        <v>0</v>
      </c>
      <c r="Q5" s="4">
        <v>39.166890254131118</v>
      </c>
      <c r="R5" s="4">
        <v>86.257355733650115</v>
      </c>
      <c r="S5" s="4">
        <v>38.653468022428662</v>
      </c>
      <c r="T5" s="4">
        <v>42.476308546515568</v>
      </c>
      <c r="U5" s="4">
        <f>AVERAGE(Tabella1[[#This Row],[LPAL_1]:[LPAL_4]])</f>
        <v>51.638505639181361</v>
      </c>
      <c r="V5" s="4">
        <v>38.06111344065652</v>
      </c>
      <c r="W5" s="4">
        <v>27.675836755852529</v>
      </c>
      <c r="X5" s="4">
        <v>42.127389650809391</v>
      </c>
      <c r="Y5" s="4">
        <v>28.246962060492166</v>
      </c>
      <c r="Z5" s="4">
        <f>AVERAGE(Tabella1[[#This Row],[SII_1]:[SII_4]])</f>
        <v>34.02782547695265</v>
      </c>
      <c r="AA5" s="4">
        <v>0</v>
      </c>
      <c r="AB5" s="4">
        <v>0</v>
      </c>
      <c r="AC5" s="4">
        <v>0</v>
      </c>
      <c r="AD5" s="4">
        <v>0</v>
      </c>
      <c r="AE5" s="4">
        <f>AVERAGE(Tabella1[[#This Row],[V3_1]:[V3_4]])</f>
        <v>0</v>
      </c>
      <c r="AF5" s="4">
        <v>0</v>
      </c>
      <c r="AG5" s="4">
        <v>0</v>
      </c>
      <c r="AH5" s="4">
        <v>0</v>
      </c>
      <c r="AI5" s="4">
        <v>0</v>
      </c>
      <c r="AJ5" s="4">
        <f>AVERAGE(Tabella1[[#This Row],[Y 450 B_1]:[Y 450 B_4]])</f>
        <v>0</v>
      </c>
      <c r="AK5" s="4">
        <v>7.131942528070792</v>
      </c>
      <c r="AL5" s="4">
        <v>3.5888773937736502</v>
      </c>
      <c r="AM5" s="4">
        <v>40.663331215564831</v>
      </c>
      <c r="AN5" s="4">
        <v>58.239529609163696</v>
      </c>
      <c r="AO5" s="4">
        <f>AVERAGE(Tabella1[[#This Row],[Lf 02_1]:[Lf 02_4]])</f>
        <v>27.405920186643243</v>
      </c>
      <c r="AP5" s="4">
        <v>41.540773458475769</v>
      </c>
      <c r="AQ5" s="4">
        <v>38</v>
      </c>
      <c r="AR5" s="4">
        <v>39.956553487486943</v>
      </c>
      <c r="AS5" s="4">
        <v>31.775514920556322</v>
      </c>
      <c r="AT5" s="4">
        <f>AVERAGE(Tabella1[[#This Row],[Lf14_1]:[Lf14_4]])</f>
        <v>37.818210466629758</v>
      </c>
    </row>
    <row r="6" spans="1:46" x14ac:dyDescent="0.25">
      <c r="A6" s="3" t="s">
        <v>309</v>
      </c>
      <c r="B6" s="3" t="s">
        <v>4</v>
      </c>
      <c r="C6" s="3"/>
      <c r="D6" s="4">
        <v>15</v>
      </c>
      <c r="E6" s="4">
        <v>33.851255718765699</v>
      </c>
      <c r="F6" s="4">
        <f ca="1">AVERAGE(Tabella1[[#This Row],[t0_1]:[t0_12]])</f>
        <v>15.196604144335671</v>
      </c>
      <c r="G6" s="4">
        <f ca="1">AVERAGE(Tabella1[[#This Row],[t0_1]:[t0_12]])</f>
        <v>15.196604144335671</v>
      </c>
      <c r="H6" s="4">
        <v>25.519730464593668</v>
      </c>
      <c r="I6" s="4">
        <v>17.601796663128237</v>
      </c>
      <c r="J6" s="4">
        <v>28.028995798583864</v>
      </c>
      <c r="K6" s="4">
        <v>10.957768938475537</v>
      </c>
      <c r="L6" s="4">
        <v>0</v>
      </c>
      <c r="M6" s="4">
        <v>7.7570586433249984</v>
      </c>
      <c r="N6" s="4">
        <v>3.4742768662873087</v>
      </c>
      <c r="O6" s="4">
        <v>9.5785542058617068</v>
      </c>
      <c r="P6" s="4">
        <f ca="1">AVERAGE(Tabella1[[#This Row],[t0_1]:[t0_12]])</f>
        <v>15.196604144335671</v>
      </c>
      <c r="Q6" s="4">
        <v>92.449119635710403</v>
      </c>
      <c r="R6" s="4">
        <v>102</v>
      </c>
      <c r="S6" s="4">
        <v>108.15554326118362</v>
      </c>
      <c r="T6" s="4">
        <v>104.77727940925084</v>
      </c>
      <c r="U6" s="4">
        <f>AVERAGE(Tabella1[[#This Row],[LPAL_1]:[LPAL_4]])</f>
        <v>101.84548557653622</v>
      </c>
      <c r="V6" s="4">
        <v>82.31616070172015</v>
      </c>
      <c r="W6" s="4">
        <v>81.642678051026223</v>
      </c>
      <c r="X6" s="4">
        <v>54.818397121028518</v>
      </c>
      <c r="Y6" s="4">
        <v>91.967987243016751</v>
      </c>
      <c r="Z6" s="4">
        <f>AVERAGE(Tabella1[[#This Row],[SII_1]:[SII_4]])</f>
        <v>77.686305779197909</v>
      </c>
      <c r="AA6" s="4">
        <v>188.50629636335844</v>
      </c>
      <c r="AB6" s="4">
        <v>145.85006563522415</v>
      </c>
      <c r="AC6" s="4">
        <v>179.30804959165258</v>
      </c>
      <c r="AD6" s="4">
        <v>235.20913353576992</v>
      </c>
      <c r="AE6" s="4">
        <f>AVERAGE(Tabella1[[#This Row],[V3_1]:[V3_4]])</f>
        <v>187.2183862815013</v>
      </c>
      <c r="AF6" s="4">
        <v>0</v>
      </c>
      <c r="AG6" s="4">
        <v>0</v>
      </c>
      <c r="AH6" s="4">
        <v>0</v>
      </c>
      <c r="AI6" s="4">
        <v>0</v>
      </c>
      <c r="AJ6" s="4">
        <f>AVERAGE(Tabella1[[#This Row],[Y 450 B_1]:[Y 450 B_4]])</f>
        <v>0</v>
      </c>
      <c r="AK6" s="4">
        <v>0</v>
      </c>
      <c r="AL6" s="4">
        <v>0</v>
      </c>
      <c r="AM6" s="4">
        <v>0</v>
      </c>
      <c r="AN6" s="4">
        <v>0</v>
      </c>
      <c r="AO6" s="4">
        <f>AVERAGE(Tabella1[[#This Row],[Lf 02_1]:[Lf 02_4]])</f>
        <v>0</v>
      </c>
      <c r="AP6" s="4">
        <v>0</v>
      </c>
      <c r="AQ6" s="4">
        <v>0</v>
      </c>
      <c r="AR6" s="4">
        <v>0</v>
      </c>
      <c r="AS6" s="4">
        <v>0</v>
      </c>
      <c r="AT6" s="4">
        <f>AVERAGE(Tabella1[[#This Row],[Lf14_1]:[Lf14_4]])</f>
        <v>0</v>
      </c>
    </row>
    <row r="7" spans="1:46" x14ac:dyDescent="0.25">
      <c r="A7" s="3" t="s">
        <v>7</v>
      </c>
      <c r="B7" s="3" t="s">
        <v>4</v>
      </c>
      <c r="C7" s="3"/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f>AVERAGE(Tabella1[[#This Row],[t0_1]:[t0_12]])</f>
        <v>0</v>
      </c>
      <c r="Q7" s="4">
        <v>11.976094378280385</v>
      </c>
      <c r="R7" s="4">
        <v>25</v>
      </c>
      <c r="S7" s="4">
        <v>41.711299058674832</v>
      </c>
      <c r="T7" s="4">
        <v>21.003370976254825</v>
      </c>
      <c r="U7" s="4">
        <f>AVERAGE(Tabella1[[#This Row],[LPAL_1]:[LPAL_4]])</f>
        <v>24.922691103302512</v>
      </c>
      <c r="V7" s="4">
        <v>7.4782440959639267</v>
      </c>
      <c r="W7" s="4">
        <v>8.7655232384460469</v>
      </c>
      <c r="X7" s="4">
        <v>10</v>
      </c>
      <c r="Y7" s="4">
        <v>13.325825071272908</v>
      </c>
      <c r="Z7" s="4">
        <f>AVERAGE(Tabella1[[#This Row],[SII_1]:[SII_4]])</f>
        <v>9.8923981014207207</v>
      </c>
      <c r="AA7" s="4">
        <v>28.593443004524506</v>
      </c>
      <c r="AB7" s="4">
        <v>36.061937482064842</v>
      </c>
      <c r="AC7" s="4">
        <v>45.118399143428974</v>
      </c>
      <c r="AD7" s="4">
        <v>32.332040672243906</v>
      </c>
      <c r="AE7" s="4">
        <f>AVERAGE(Tabella1[[#This Row],[V3_1]:[V3_4]])</f>
        <v>35.526455075565558</v>
      </c>
      <c r="AF7" s="4">
        <v>0</v>
      </c>
      <c r="AG7" s="4">
        <v>0</v>
      </c>
      <c r="AH7" s="4">
        <v>0</v>
      </c>
      <c r="AI7" s="4">
        <v>0</v>
      </c>
      <c r="AJ7" s="4">
        <f>AVERAGE(Tabella1[[#This Row],[Y 450 B_1]:[Y 450 B_4]])</f>
        <v>0</v>
      </c>
      <c r="AK7" s="4">
        <v>0</v>
      </c>
      <c r="AL7" s="4">
        <v>0</v>
      </c>
      <c r="AM7" s="4">
        <v>0</v>
      </c>
      <c r="AN7" s="4">
        <v>0</v>
      </c>
      <c r="AO7" s="4">
        <f>AVERAGE(Tabella1[[#This Row],[Lf 02_1]:[Lf 02_4]])</f>
        <v>0</v>
      </c>
      <c r="AP7" s="4">
        <v>14</v>
      </c>
      <c r="AQ7" s="4">
        <v>13.614241372585372</v>
      </c>
      <c r="AR7" s="4">
        <v>17.768220120745323</v>
      </c>
      <c r="AS7" s="4">
        <v>12.060401129483299</v>
      </c>
      <c r="AT7" s="4">
        <f>AVERAGE(Tabella1[[#This Row],[Lf14_1]:[Lf14_4]])</f>
        <v>14.360715655703498</v>
      </c>
    </row>
    <row r="8" spans="1:46" x14ac:dyDescent="0.25">
      <c r="A8" s="3" t="s">
        <v>8</v>
      </c>
      <c r="B8" s="3" t="s">
        <v>4</v>
      </c>
      <c r="C8" s="3"/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f>AVERAGE(Tabella1[[#This Row],[t0_1]:[t0_12]])</f>
        <v>0</v>
      </c>
      <c r="Q8" s="4">
        <v>0</v>
      </c>
      <c r="R8" s="4">
        <v>0</v>
      </c>
      <c r="S8" s="4">
        <v>0</v>
      </c>
      <c r="T8" s="4">
        <v>0</v>
      </c>
      <c r="U8" s="4">
        <f>AVERAGE(Tabella1[[#This Row],[LPAL_1]:[LPAL_4]])</f>
        <v>0</v>
      </c>
      <c r="V8" s="4">
        <v>35.630951096838992</v>
      </c>
      <c r="W8" s="4">
        <v>45.99104745117878</v>
      </c>
      <c r="X8" s="4">
        <v>31.032825886476399</v>
      </c>
      <c r="Y8" s="4">
        <v>58.467609958809135</v>
      </c>
      <c r="Z8" s="4">
        <f>AVERAGE(Tabella1[[#This Row],[SII_1]:[SII_4]])</f>
        <v>42.780608598325827</v>
      </c>
      <c r="AA8" s="4">
        <v>23.694526899271061</v>
      </c>
      <c r="AB8" s="4">
        <v>7.2642739511568095</v>
      </c>
      <c r="AC8" s="4">
        <v>6.5133451627768988</v>
      </c>
      <c r="AD8" s="4">
        <v>17.775425191532076</v>
      </c>
      <c r="AE8" s="4">
        <f>AVERAGE(Tabella1[[#This Row],[V3_1]:[V3_4]])</f>
        <v>13.811892801184211</v>
      </c>
      <c r="AF8" s="4">
        <v>0</v>
      </c>
      <c r="AG8" s="4">
        <v>0</v>
      </c>
      <c r="AH8" s="4">
        <v>0</v>
      </c>
      <c r="AI8" s="4">
        <v>0</v>
      </c>
      <c r="AJ8" s="4">
        <f>AVERAGE(Tabella1[[#This Row],[Y 450 B_1]:[Y 450 B_4]])</f>
        <v>0</v>
      </c>
      <c r="AK8" s="4">
        <v>0</v>
      </c>
      <c r="AL8" s="4">
        <v>0</v>
      </c>
      <c r="AM8" s="4">
        <v>0</v>
      </c>
      <c r="AN8" s="4">
        <v>0</v>
      </c>
      <c r="AO8" s="4">
        <f>AVERAGE(Tabella1[[#This Row],[Lf 02_1]:[Lf 02_4]])</f>
        <v>0</v>
      </c>
      <c r="AP8" s="4">
        <v>0</v>
      </c>
      <c r="AQ8" s="4">
        <v>0</v>
      </c>
      <c r="AR8" s="4">
        <v>0</v>
      </c>
      <c r="AS8" s="4">
        <v>0</v>
      </c>
      <c r="AT8" s="4">
        <f>AVERAGE(Tabella1[[#This Row],[Lf14_1]:[Lf14_4]])</f>
        <v>0</v>
      </c>
    </row>
    <row r="9" spans="1:46" x14ac:dyDescent="0.25">
      <c r="A9" s="3" t="s">
        <v>9</v>
      </c>
      <c r="B9" s="3" t="s">
        <v>4</v>
      </c>
      <c r="C9" s="3"/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f>AVERAGE(Tabella1[[#This Row],[t0_1]:[t0_12]])</f>
        <v>0</v>
      </c>
      <c r="Q9" s="4">
        <v>0</v>
      </c>
      <c r="R9" s="4">
        <v>0</v>
      </c>
      <c r="S9" s="4">
        <v>0</v>
      </c>
      <c r="T9" s="4">
        <v>0</v>
      </c>
      <c r="U9" s="4">
        <f>AVERAGE(Tabella1[[#This Row],[LPAL_1]:[LPAL_4]])</f>
        <v>0</v>
      </c>
      <c r="V9" s="4">
        <v>8.7794106552524127</v>
      </c>
      <c r="W9" s="4">
        <v>13.831255625528183</v>
      </c>
      <c r="X9" s="4">
        <v>45.995307696392068</v>
      </c>
      <c r="Y9" s="4">
        <v>48.36106325854815</v>
      </c>
      <c r="Z9" s="4">
        <f>AVERAGE(Tabella1[[#This Row],[SII_1]:[SII_4]])</f>
        <v>29.241759308930206</v>
      </c>
      <c r="AA9" s="4">
        <v>5</v>
      </c>
      <c r="AB9" s="4">
        <v>3.9789264901364314</v>
      </c>
      <c r="AC9" s="4">
        <v>6.0522276082797593</v>
      </c>
      <c r="AD9" s="4">
        <v>5.8901051830760185</v>
      </c>
      <c r="AE9" s="4">
        <f>AVERAGE(Tabella1[[#This Row],[V3_1]:[V3_4]])</f>
        <v>5.2303148203730521</v>
      </c>
      <c r="AF9" s="4">
        <v>0</v>
      </c>
      <c r="AG9" s="4">
        <v>0</v>
      </c>
      <c r="AH9" s="4">
        <v>0</v>
      </c>
      <c r="AI9" s="4">
        <v>0</v>
      </c>
      <c r="AJ9" s="4">
        <f>AVERAGE(Tabella1[[#This Row],[Y 450 B_1]:[Y 450 B_4]])</f>
        <v>0</v>
      </c>
      <c r="AK9" s="4">
        <v>0</v>
      </c>
      <c r="AL9" s="4">
        <v>0</v>
      </c>
      <c r="AM9" s="4">
        <v>0</v>
      </c>
      <c r="AN9" s="4">
        <v>0</v>
      </c>
      <c r="AO9" s="4">
        <f>AVERAGE(Tabella1[[#This Row],[Lf 02_1]:[Lf 02_4]])</f>
        <v>0</v>
      </c>
      <c r="AP9" s="4">
        <v>0</v>
      </c>
      <c r="AQ9" s="4">
        <v>0</v>
      </c>
      <c r="AR9" s="4">
        <v>0</v>
      </c>
      <c r="AS9" s="4">
        <v>0</v>
      </c>
      <c r="AT9" s="4">
        <f>AVERAGE(Tabella1[[#This Row],[Lf14_1]:[Lf14_4]])</f>
        <v>0</v>
      </c>
    </row>
    <row r="10" spans="1:46" x14ac:dyDescent="0.25">
      <c r="A10" s="3" t="s">
        <v>310</v>
      </c>
      <c r="B10" s="3" t="s">
        <v>4</v>
      </c>
      <c r="C10" s="3"/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f>AVERAGE(Tabella1[[#This Row],[t0_1]:[t0_12]])</f>
        <v>0</v>
      </c>
      <c r="Q10" s="4">
        <v>9</v>
      </c>
      <c r="R10" s="4">
        <v>9</v>
      </c>
      <c r="S10" s="4">
        <v>10.718382137344895</v>
      </c>
      <c r="T10" s="4">
        <v>8.2129227310220205</v>
      </c>
      <c r="U10" s="4">
        <f>AVERAGE(Tabella1[[#This Row],[LPAL_1]:[LPAL_4]])</f>
        <v>9.2328262170917288</v>
      </c>
      <c r="V10" s="4">
        <v>21.965152013866394</v>
      </c>
      <c r="W10" s="4">
        <v>39.328758817764516</v>
      </c>
      <c r="X10" s="4">
        <v>34</v>
      </c>
      <c r="Y10" s="4">
        <v>41.206771527471666</v>
      </c>
      <c r="Z10" s="4">
        <f>AVERAGE(Tabella1[[#This Row],[SII_1]:[SII_4]])</f>
        <v>34.125170589775642</v>
      </c>
      <c r="AA10" s="4">
        <v>0</v>
      </c>
      <c r="AB10" s="4">
        <v>0</v>
      </c>
      <c r="AC10" s="4">
        <v>0</v>
      </c>
      <c r="AD10" s="4">
        <v>0</v>
      </c>
      <c r="AE10" s="4">
        <f>AVERAGE(Tabella1[[#This Row],[V3_1]:[V3_4]])</f>
        <v>0</v>
      </c>
      <c r="AF10" s="4">
        <v>0</v>
      </c>
      <c r="AG10" s="4">
        <v>0</v>
      </c>
      <c r="AH10" s="4">
        <v>0</v>
      </c>
      <c r="AI10" s="4">
        <v>0</v>
      </c>
      <c r="AJ10" s="4">
        <f>AVERAGE(Tabella1[[#This Row],[Y 450 B_1]:[Y 450 B_4]])</f>
        <v>0</v>
      </c>
      <c r="AK10" s="4">
        <v>0</v>
      </c>
      <c r="AL10" s="4">
        <v>0</v>
      </c>
      <c r="AM10" s="4">
        <v>0</v>
      </c>
      <c r="AN10" s="4">
        <v>0</v>
      </c>
      <c r="AO10" s="4">
        <f>AVERAGE(Tabella1[[#This Row],[Lf 02_1]:[Lf 02_4]])</f>
        <v>0</v>
      </c>
      <c r="AP10" s="4">
        <v>0</v>
      </c>
      <c r="AQ10" s="4">
        <v>0</v>
      </c>
      <c r="AR10" s="4">
        <v>0</v>
      </c>
      <c r="AS10" s="4">
        <v>0</v>
      </c>
      <c r="AT10" s="4">
        <f>AVERAGE(Tabella1[[#This Row],[Lf14_1]:[Lf14_4]])</f>
        <v>0</v>
      </c>
    </row>
    <row r="11" spans="1:46" x14ac:dyDescent="0.25">
      <c r="A11" s="3" t="s">
        <v>311</v>
      </c>
      <c r="B11" s="3" t="s">
        <v>4</v>
      </c>
      <c r="C11" s="3"/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f>AVERAGE(Tabella1[[#This Row],[t0_1]:[t0_12]])</f>
        <v>0</v>
      </c>
      <c r="Q11" s="4">
        <v>0</v>
      </c>
      <c r="R11" s="4">
        <v>0</v>
      </c>
      <c r="S11" s="4">
        <v>0</v>
      </c>
      <c r="T11" s="4">
        <v>0</v>
      </c>
      <c r="U11" s="4">
        <f>AVERAGE(Tabella1[[#This Row],[LPAL_1]:[LPAL_4]])</f>
        <v>0</v>
      </c>
      <c r="V11" s="4">
        <v>0</v>
      </c>
      <c r="W11" s="4">
        <v>0</v>
      </c>
      <c r="X11" s="4">
        <v>0</v>
      </c>
      <c r="Y11" s="4">
        <v>0</v>
      </c>
      <c r="Z11" s="4">
        <f>AVERAGE(Tabella1[[#This Row],[SII_1]:[SII_4]])</f>
        <v>0</v>
      </c>
      <c r="AA11" s="4">
        <v>0</v>
      </c>
      <c r="AB11" s="4">
        <v>0</v>
      </c>
      <c r="AC11" s="4">
        <v>0</v>
      </c>
      <c r="AD11" s="4">
        <v>0</v>
      </c>
      <c r="AE11" s="4">
        <f>AVERAGE(Tabella1[[#This Row],[V3_1]:[V3_4]])</f>
        <v>0</v>
      </c>
      <c r="AF11" s="4">
        <v>12.812772730666781</v>
      </c>
      <c r="AG11" s="4">
        <v>10.877700978752769</v>
      </c>
      <c r="AH11" s="4">
        <v>6.0278207466144469</v>
      </c>
      <c r="AI11" s="4">
        <v>5.1069486824962382</v>
      </c>
      <c r="AJ11" s="4">
        <f>AVERAGE(Tabella1[[#This Row],[Y 450 B_1]:[Y 450 B_4]])</f>
        <v>8.7063107846325583</v>
      </c>
      <c r="AK11" s="4">
        <v>0</v>
      </c>
      <c r="AL11" s="4">
        <v>0</v>
      </c>
      <c r="AM11" s="4">
        <v>0</v>
      </c>
      <c r="AN11" s="4">
        <v>0</v>
      </c>
      <c r="AO11" s="4">
        <f>AVERAGE(Tabella1[[#This Row],[Lf 02_1]:[Lf 02_4]])</f>
        <v>0</v>
      </c>
      <c r="AP11" s="4">
        <v>0</v>
      </c>
      <c r="AQ11" s="4">
        <v>0</v>
      </c>
      <c r="AR11" s="4">
        <v>0</v>
      </c>
      <c r="AS11" s="4">
        <v>0</v>
      </c>
      <c r="AT11" s="4">
        <f>AVERAGE(Tabella1[[#This Row],[Lf14_1]:[Lf14_4]])</f>
        <v>0</v>
      </c>
    </row>
    <row r="12" spans="1:46" x14ac:dyDescent="0.25">
      <c r="A12" s="3" t="s">
        <v>312</v>
      </c>
      <c r="B12" s="3" t="s">
        <v>11</v>
      </c>
      <c r="C12" s="3"/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f>AVERAGE(Tabella1[[#This Row],[t0_1]:[t0_12]])</f>
        <v>0</v>
      </c>
      <c r="Q12" s="4">
        <v>182.55850391856816</v>
      </c>
      <c r="R12" s="4">
        <f ca="1">AVERAGE(Tabella1[[#This Row],[LPAL_1]:[LPAL_4]])</f>
        <v>151.01297768325267</v>
      </c>
      <c r="S12" s="4">
        <v>121.95372001168923</v>
      </c>
      <c r="T12" s="4">
        <v>148.52670911950068</v>
      </c>
      <c r="U12" s="4">
        <f ca="1">AVERAGE(Tabella1[[#This Row],[LPAL_1]:[LPAL_4]])</f>
        <v>151.01297768325267</v>
      </c>
      <c r="V12" s="4">
        <v>0</v>
      </c>
      <c r="W12" s="4">
        <v>0</v>
      </c>
      <c r="X12" s="4">
        <v>0</v>
      </c>
      <c r="Y12" s="4">
        <v>0</v>
      </c>
      <c r="Z12" s="4">
        <f>AVERAGE(Tabella1[[#This Row],[SII_1]:[SII_4]])</f>
        <v>0</v>
      </c>
      <c r="AA12" s="4">
        <v>0</v>
      </c>
      <c r="AB12" s="4">
        <v>0</v>
      </c>
      <c r="AC12" s="4">
        <v>0</v>
      </c>
      <c r="AD12" s="4">
        <v>0</v>
      </c>
      <c r="AE12" s="4">
        <f>AVERAGE(Tabella1[[#This Row],[V3_1]:[V3_4]])</f>
        <v>0</v>
      </c>
      <c r="AF12" s="4">
        <v>0</v>
      </c>
      <c r="AG12" s="4">
        <v>0</v>
      </c>
      <c r="AH12" s="4">
        <v>0</v>
      </c>
      <c r="AI12" s="4">
        <v>0</v>
      </c>
      <c r="AJ12" s="4">
        <f>AVERAGE(Tabella1[[#This Row],[Y 450 B_1]:[Y 450 B_4]])</f>
        <v>0</v>
      </c>
      <c r="AK12" s="4">
        <v>0</v>
      </c>
      <c r="AL12" s="4">
        <v>0</v>
      </c>
      <c r="AM12" s="4">
        <v>0</v>
      </c>
      <c r="AN12" s="4">
        <v>0</v>
      </c>
      <c r="AO12" s="4">
        <f>AVERAGE(Tabella1[[#This Row],[Lf 02_1]:[Lf 02_4]])</f>
        <v>0</v>
      </c>
      <c r="AP12" s="4">
        <v>0</v>
      </c>
      <c r="AQ12" s="4">
        <v>0</v>
      </c>
      <c r="AR12" s="4">
        <v>0</v>
      </c>
      <c r="AS12" s="4">
        <v>0</v>
      </c>
      <c r="AT12" s="4">
        <f>AVERAGE(Tabella1[[#This Row],[Lf14_1]:[Lf14_4]])</f>
        <v>0</v>
      </c>
    </row>
    <row r="13" spans="1:46" x14ac:dyDescent="0.25">
      <c r="A13" s="3" t="s">
        <v>10</v>
      </c>
      <c r="B13" s="3" t="s">
        <v>11</v>
      </c>
      <c r="C13" s="3"/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f>AVERAGE(Tabella1[[#This Row],[t0_1]:[t0_12]])</f>
        <v>0</v>
      </c>
      <c r="Q13" s="4">
        <v>0</v>
      </c>
      <c r="R13" s="4">
        <v>0</v>
      </c>
      <c r="S13" s="4">
        <v>0</v>
      </c>
      <c r="T13" s="4">
        <v>0</v>
      </c>
      <c r="U13" s="4">
        <f>AVERAGE(Tabella1[[#This Row],[LPAL_1]:[LPAL_4]])</f>
        <v>0</v>
      </c>
      <c r="V13" s="4">
        <v>0</v>
      </c>
      <c r="W13" s="4">
        <v>0</v>
      </c>
      <c r="X13" s="4">
        <v>0</v>
      </c>
      <c r="Y13" s="4">
        <v>0</v>
      </c>
      <c r="Z13" s="4">
        <f>AVERAGE(Tabella1[[#This Row],[SII_1]:[SII_4]])</f>
        <v>0</v>
      </c>
      <c r="AA13" s="4">
        <v>58.332097227107525</v>
      </c>
      <c r="AB13" s="4">
        <v>32.647129314713631</v>
      </c>
      <c r="AC13" s="4">
        <v>58</v>
      </c>
      <c r="AD13" s="4">
        <v>81.702165542252487</v>
      </c>
      <c r="AE13" s="4">
        <f>AVERAGE(Tabella1[[#This Row],[V3_1]:[V3_4]])</f>
        <v>57.670348021018413</v>
      </c>
      <c r="AF13" s="4">
        <v>27.898654163714646</v>
      </c>
      <c r="AG13" s="4">
        <v>23.12938419986753</v>
      </c>
      <c r="AH13" s="4">
        <v>13.37948740814573</v>
      </c>
      <c r="AI13" s="4">
        <v>10.225304427426963</v>
      </c>
      <c r="AJ13" s="4">
        <f>AVERAGE(Tabella1[[#This Row],[Y 450 B_1]:[Y 450 B_4]])</f>
        <v>18.658207549788717</v>
      </c>
      <c r="AK13" s="4">
        <v>0</v>
      </c>
      <c r="AL13" s="4">
        <v>0</v>
      </c>
      <c r="AM13" s="4">
        <v>0</v>
      </c>
      <c r="AN13" s="4">
        <v>0</v>
      </c>
      <c r="AO13" s="4">
        <f>AVERAGE(Tabella1[[#This Row],[Lf 02_1]:[Lf 02_4]])</f>
        <v>0</v>
      </c>
      <c r="AP13" s="4">
        <v>0</v>
      </c>
      <c r="AQ13" s="4">
        <v>0</v>
      </c>
      <c r="AR13" s="4">
        <v>0</v>
      </c>
      <c r="AS13" s="4">
        <v>0</v>
      </c>
      <c r="AT13" s="4">
        <f>AVERAGE(Tabella1[[#This Row],[Lf14_1]:[Lf14_4]])</f>
        <v>0</v>
      </c>
    </row>
    <row r="14" spans="1:46" x14ac:dyDescent="0.25">
      <c r="A14" s="3" t="s">
        <v>20</v>
      </c>
      <c r="B14" s="3" t="s">
        <v>11</v>
      </c>
      <c r="C14" s="3"/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f>AVERAGE(Tabella1[[#This Row],[t0_1]:[t0_12]])</f>
        <v>0</v>
      </c>
      <c r="Q14" s="4">
        <v>9.7590886312441434</v>
      </c>
      <c r="R14" s="4">
        <v>11</v>
      </c>
      <c r="S14" s="4">
        <v>10.895695933861832</v>
      </c>
      <c r="T14" s="4">
        <v>11.273159108414106</v>
      </c>
      <c r="U14" s="4">
        <f>AVERAGE(Tabella1[[#This Row],[LPAL_1]:[LPAL_4]])</f>
        <v>10.731985918380021</v>
      </c>
      <c r="V14" s="4">
        <v>0</v>
      </c>
      <c r="W14" s="4">
        <v>0</v>
      </c>
      <c r="X14" s="4">
        <v>0</v>
      </c>
      <c r="Y14" s="4">
        <v>0</v>
      </c>
      <c r="Z14" s="4">
        <f>AVERAGE(Tabella1[[#This Row],[SII_1]:[SII_4]])</f>
        <v>0</v>
      </c>
      <c r="AA14" s="4">
        <v>61.015658802820269</v>
      </c>
      <c r="AB14" s="4">
        <v>61.258413703130266</v>
      </c>
      <c r="AC14" s="4">
        <v>44.214839916329076</v>
      </c>
      <c r="AD14" s="4">
        <v>81.53373835494375</v>
      </c>
      <c r="AE14" s="4">
        <f>AVERAGE(Tabella1[[#This Row],[V3_1]:[V3_4]])</f>
        <v>62.00566269430584</v>
      </c>
      <c r="AF14" s="4">
        <v>0</v>
      </c>
      <c r="AG14" s="4">
        <v>0</v>
      </c>
      <c r="AH14" s="4">
        <v>0</v>
      </c>
      <c r="AI14" s="4">
        <v>0</v>
      </c>
      <c r="AJ14" s="4">
        <f>AVERAGE(Tabella1[[#This Row],[Y 450 B_1]:[Y 450 B_4]])</f>
        <v>0</v>
      </c>
      <c r="AK14" s="4">
        <v>0</v>
      </c>
      <c r="AL14" s="4">
        <v>0</v>
      </c>
      <c r="AM14" s="4">
        <v>0</v>
      </c>
      <c r="AN14" s="4">
        <v>0</v>
      </c>
      <c r="AO14" s="4">
        <f>AVERAGE(Tabella1[[#This Row],[Lf 02_1]:[Lf 02_4]])</f>
        <v>0</v>
      </c>
      <c r="AP14" s="4">
        <v>45.472846192625553</v>
      </c>
      <c r="AQ14" s="4">
        <v>39.675616464677766</v>
      </c>
      <c r="AR14" s="4">
        <v>36.875599226114574</v>
      </c>
      <c r="AS14" s="4">
        <v>34.594560578702627</v>
      </c>
      <c r="AT14" s="4">
        <f>AVERAGE(Tabella1[[#This Row],[Lf14_1]:[Lf14_4]])</f>
        <v>39.154655615530132</v>
      </c>
    </row>
    <row r="15" spans="1:46" x14ac:dyDescent="0.25">
      <c r="A15" s="3" t="s">
        <v>23</v>
      </c>
      <c r="B15" s="3" t="s">
        <v>11</v>
      </c>
      <c r="C15" s="3"/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f>AVERAGE(Tabella1[[#This Row],[t0_1]:[t0_12]])</f>
        <v>0</v>
      </c>
      <c r="Q15" s="4">
        <v>32</v>
      </c>
      <c r="R15" s="4">
        <v>19.025448100818974</v>
      </c>
      <c r="S15" s="4">
        <v>32</v>
      </c>
      <c r="T15" s="4">
        <v>31.991395670959307</v>
      </c>
      <c r="U15" s="4">
        <f>AVERAGE(Tabella1[[#This Row],[LPAL_1]:[LPAL_4]])</f>
        <v>28.754210942944571</v>
      </c>
      <c r="V15" s="4">
        <v>0</v>
      </c>
      <c r="W15" s="4">
        <v>0</v>
      </c>
      <c r="X15" s="4">
        <v>0</v>
      </c>
      <c r="Y15" s="4">
        <v>0</v>
      </c>
      <c r="Z15" s="4">
        <f>AVERAGE(Tabella1[[#This Row],[SII_1]:[SII_4]])</f>
        <v>0</v>
      </c>
      <c r="AA15" s="4">
        <v>0</v>
      </c>
      <c r="AB15" s="4">
        <v>0</v>
      </c>
      <c r="AC15" s="4">
        <v>0</v>
      </c>
      <c r="AD15" s="4">
        <v>0</v>
      </c>
      <c r="AE15" s="4">
        <f>AVERAGE(Tabella1[[#This Row],[V3_1]:[V3_4]])</f>
        <v>0</v>
      </c>
      <c r="AF15" s="4">
        <v>0</v>
      </c>
      <c r="AG15" s="4">
        <v>0</v>
      </c>
      <c r="AH15" s="4">
        <v>0</v>
      </c>
      <c r="AI15" s="4">
        <v>0</v>
      </c>
      <c r="AJ15" s="4">
        <f>AVERAGE(Tabella1[[#This Row],[Y 450 B_1]:[Y 450 B_4]])</f>
        <v>0</v>
      </c>
      <c r="AK15" s="4">
        <v>0</v>
      </c>
      <c r="AL15" s="4">
        <v>0</v>
      </c>
      <c r="AM15" s="4">
        <v>0</v>
      </c>
      <c r="AN15" s="4">
        <v>0</v>
      </c>
      <c r="AO15" s="4">
        <f>AVERAGE(Tabella1[[#This Row],[Lf 02_1]:[Lf 02_4]])</f>
        <v>0</v>
      </c>
      <c r="AP15" s="4">
        <v>0</v>
      </c>
      <c r="AQ15" s="4">
        <v>0</v>
      </c>
      <c r="AR15" s="4">
        <v>0</v>
      </c>
      <c r="AS15" s="4">
        <v>0</v>
      </c>
      <c r="AT15" s="4">
        <f>AVERAGE(Tabella1[[#This Row],[Lf14_1]:[Lf14_4]])</f>
        <v>0</v>
      </c>
    </row>
    <row r="16" spans="1:46" x14ac:dyDescent="0.25">
      <c r="A16" s="3" t="s">
        <v>313</v>
      </c>
      <c r="B16" s="3" t="s">
        <v>11</v>
      </c>
      <c r="C16" s="3"/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f>AVERAGE(Tabella1[[#This Row],[t0_1]:[t0_12]])</f>
        <v>0</v>
      </c>
      <c r="Q16" s="4">
        <v>0</v>
      </c>
      <c r="R16" s="4">
        <v>0</v>
      </c>
      <c r="S16" s="4">
        <v>0</v>
      </c>
      <c r="T16" s="4">
        <v>0</v>
      </c>
      <c r="U16" s="4">
        <f>AVERAGE(Tabella1[[#This Row],[LPAL_1]:[LPAL_4]])</f>
        <v>0</v>
      </c>
      <c r="V16" s="4">
        <v>0</v>
      </c>
      <c r="W16" s="4">
        <v>0</v>
      </c>
      <c r="X16" s="4">
        <v>0</v>
      </c>
      <c r="Y16" s="4">
        <v>0</v>
      </c>
      <c r="Z16" s="4">
        <f>AVERAGE(Tabella1[[#This Row],[SII_1]:[SII_4]])</f>
        <v>0</v>
      </c>
      <c r="AA16" s="4">
        <v>65.180973146143089</v>
      </c>
      <c r="AB16" s="4">
        <v>91</v>
      </c>
      <c r="AC16" s="4">
        <v>121.4310139569186</v>
      </c>
      <c r="AD16" s="4">
        <v>86.060942822779538</v>
      </c>
      <c r="AE16" s="4">
        <f>AVERAGE(Tabella1[[#This Row],[V3_1]:[V3_4]])</f>
        <v>90.918232481460308</v>
      </c>
      <c r="AF16" s="4">
        <v>0</v>
      </c>
      <c r="AG16" s="4">
        <v>0</v>
      </c>
      <c r="AH16" s="4">
        <v>0</v>
      </c>
      <c r="AI16" s="4">
        <v>0</v>
      </c>
      <c r="AJ16" s="4">
        <f>AVERAGE(Tabella1[[#This Row],[Y 450 B_1]:[Y 450 B_4]])</f>
        <v>0</v>
      </c>
      <c r="AK16" s="4">
        <v>0</v>
      </c>
      <c r="AL16" s="4">
        <v>0</v>
      </c>
      <c r="AM16" s="4">
        <v>0</v>
      </c>
      <c r="AN16" s="4">
        <v>0</v>
      </c>
      <c r="AO16" s="4">
        <f>AVERAGE(Tabella1[[#This Row],[Lf 02_1]:[Lf 02_4]])</f>
        <v>0</v>
      </c>
      <c r="AP16" s="4">
        <v>0</v>
      </c>
      <c r="AQ16" s="4">
        <v>0</v>
      </c>
      <c r="AR16" s="4">
        <v>0</v>
      </c>
      <c r="AS16" s="4">
        <v>0</v>
      </c>
      <c r="AT16" s="4">
        <f>AVERAGE(Tabella1[[#This Row],[Lf14_1]:[Lf14_4]])</f>
        <v>0</v>
      </c>
    </row>
    <row r="17" spans="1:46" x14ac:dyDescent="0.25">
      <c r="A17" s="3" t="s">
        <v>314</v>
      </c>
      <c r="B17" s="3" t="s">
        <v>11</v>
      </c>
      <c r="C17" s="3"/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f>AVERAGE(Tabella1[[#This Row],[t0_1]:[t0_12]])</f>
        <v>0</v>
      </c>
      <c r="Q17" s="4">
        <v>0</v>
      </c>
      <c r="R17" s="4">
        <v>0</v>
      </c>
      <c r="S17" s="4">
        <v>0</v>
      </c>
      <c r="T17" s="4">
        <v>0</v>
      </c>
      <c r="U17" s="4">
        <f>AVERAGE(Tabella1[[#This Row],[LPAL_1]:[LPAL_4]])</f>
        <v>0</v>
      </c>
      <c r="V17" s="4">
        <v>0</v>
      </c>
      <c r="W17" s="4">
        <v>0</v>
      </c>
      <c r="X17" s="4">
        <v>0</v>
      </c>
      <c r="Y17" s="4">
        <v>0</v>
      </c>
      <c r="Z17" s="4">
        <f>AVERAGE(Tabella1[[#This Row],[SII_1]:[SII_4]])</f>
        <v>0</v>
      </c>
      <c r="AA17" s="4">
        <v>104.19219060545034</v>
      </c>
      <c r="AB17" s="4">
        <v>107</v>
      </c>
      <c r="AC17" s="4">
        <v>90.248787152217247</v>
      </c>
      <c r="AD17" s="4">
        <v>126.76883730873112</v>
      </c>
      <c r="AE17" s="4">
        <f>AVERAGE(Tabella1[[#This Row],[V3_1]:[V3_4]])</f>
        <v>107.05245376659967</v>
      </c>
      <c r="AF17" s="4">
        <v>0</v>
      </c>
      <c r="AG17" s="4">
        <v>0</v>
      </c>
      <c r="AH17" s="4">
        <v>0</v>
      </c>
      <c r="AI17" s="4">
        <v>0</v>
      </c>
      <c r="AJ17" s="4">
        <f>AVERAGE(Tabella1[[#This Row],[Y 450 B_1]:[Y 450 B_4]])</f>
        <v>0</v>
      </c>
      <c r="AK17" s="4">
        <v>0</v>
      </c>
      <c r="AL17" s="4">
        <v>0</v>
      </c>
      <c r="AM17" s="4">
        <v>0</v>
      </c>
      <c r="AN17" s="4">
        <v>0</v>
      </c>
      <c r="AO17" s="4">
        <f>AVERAGE(Tabella1[[#This Row],[Lf 02_1]:[Lf 02_4]])</f>
        <v>0</v>
      </c>
      <c r="AP17" s="4">
        <v>0</v>
      </c>
      <c r="AQ17" s="4">
        <v>0</v>
      </c>
      <c r="AR17" s="4">
        <v>0</v>
      </c>
      <c r="AS17" s="4">
        <v>0</v>
      </c>
      <c r="AT17" s="4">
        <f>AVERAGE(Tabella1[[#This Row],[Lf14_1]:[Lf14_4]])</f>
        <v>0</v>
      </c>
    </row>
    <row r="18" spans="1:46" x14ac:dyDescent="0.25">
      <c r="A18" s="3" t="s">
        <v>315</v>
      </c>
      <c r="B18" s="3" t="s">
        <v>11</v>
      </c>
      <c r="C18" s="3"/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f>AVERAGE(Tabella1[[#This Row],[t0_1]:[t0_12]])</f>
        <v>0</v>
      </c>
      <c r="Q18" s="4">
        <v>0</v>
      </c>
      <c r="R18" s="4">
        <v>0</v>
      </c>
      <c r="S18" s="4">
        <v>0</v>
      </c>
      <c r="T18" s="4">
        <v>0</v>
      </c>
      <c r="U18" s="4">
        <f>AVERAGE(Tabella1[[#This Row],[LPAL_1]:[LPAL_4]])</f>
        <v>0</v>
      </c>
      <c r="V18" s="4">
        <v>8.563886904183045</v>
      </c>
      <c r="W18" s="4">
        <v>0</v>
      </c>
      <c r="X18" s="4">
        <v>10.78366831944413</v>
      </c>
      <c r="Y18" s="4">
        <v>7.9469834175180356</v>
      </c>
      <c r="Z18" s="4">
        <f>AVERAGE(Tabella1[[#This Row],[SII_1]:[SII_4]])</f>
        <v>6.8236346602863023</v>
      </c>
      <c r="AA18" s="4">
        <v>0</v>
      </c>
      <c r="AB18" s="4">
        <v>0</v>
      </c>
      <c r="AC18" s="4">
        <v>0</v>
      </c>
      <c r="AD18" s="4">
        <v>0</v>
      </c>
      <c r="AE18" s="4">
        <f>AVERAGE(Tabella1[[#This Row],[V3_1]:[V3_4]])</f>
        <v>0</v>
      </c>
      <c r="AF18" s="4">
        <v>0</v>
      </c>
      <c r="AG18" s="4">
        <v>0</v>
      </c>
      <c r="AH18" s="4">
        <v>0</v>
      </c>
      <c r="AI18" s="4">
        <v>0</v>
      </c>
      <c r="AJ18" s="4">
        <f>AVERAGE(Tabella1[[#This Row],[Y 450 B_1]:[Y 450 B_4]])</f>
        <v>0</v>
      </c>
      <c r="AK18" s="4">
        <v>0</v>
      </c>
      <c r="AL18" s="4">
        <v>0</v>
      </c>
      <c r="AM18" s="4">
        <v>0</v>
      </c>
      <c r="AN18" s="4">
        <v>0</v>
      </c>
      <c r="AO18" s="4">
        <f>AVERAGE(Tabella1[[#This Row],[Lf 02_1]:[Lf 02_4]])</f>
        <v>0</v>
      </c>
      <c r="AP18" s="4">
        <v>6.0389046245848599</v>
      </c>
      <c r="AQ18" s="4">
        <v>4.325576413440948</v>
      </c>
      <c r="AR18" s="4">
        <v>6.6748910490531363</v>
      </c>
      <c r="AS18" s="4">
        <v>5.9684733292866916</v>
      </c>
      <c r="AT18" s="4">
        <f>AVERAGE(Tabella1[[#This Row],[Lf14_1]:[Lf14_4]])</f>
        <v>5.7519613540914092</v>
      </c>
    </row>
    <row r="19" spans="1:46" x14ac:dyDescent="0.25">
      <c r="A19" s="3" t="s">
        <v>27</v>
      </c>
      <c r="B19" s="3" t="s">
        <v>11</v>
      </c>
      <c r="C19" s="3"/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f>AVERAGE(Tabella1[[#This Row],[t0_1]:[t0_12]])</f>
        <v>0</v>
      </c>
      <c r="Q19" s="4">
        <v>0</v>
      </c>
      <c r="R19" s="4">
        <v>0</v>
      </c>
      <c r="S19" s="4">
        <v>0</v>
      </c>
      <c r="T19" s="4">
        <v>0</v>
      </c>
      <c r="U19" s="4">
        <f>AVERAGE(Tabella1[[#This Row],[LPAL_1]:[LPAL_4]])</f>
        <v>0</v>
      </c>
      <c r="V19" s="4">
        <v>0</v>
      </c>
      <c r="W19" s="4">
        <v>0</v>
      </c>
      <c r="X19" s="4">
        <v>0</v>
      </c>
      <c r="Y19" s="4">
        <v>0</v>
      </c>
      <c r="Z19" s="4">
        <f>AVERAGE(Tabella1[[#This Row],[SII_1]:[SII_4]])</f>
        <v>0</v>
      </c>
      <c r="AA19" s="4">
        <v>0</v>
      </c>
      <c r="AB19" s="4">
        <v>0</v>
      </c>
      <c r="AC19" s="4">
        <v>0</v>
      </c>
      <c r="AD19" s="4">
        <v>0</v>
      </c>
      <c r="AE19" s="4">
        <f>AVERAGE(Tabella1[[#This Row],[V3_1]:[V3_4]])</f>
        <v>0</v>
      </c>
      <c r="AF19" s="4">
        <v>20.390584595021586</v>
      </c>
      <c r="AG19" s="4">
        <v>15.945617249897847</v>
      </c>
      <c r="AH19" s="4">
        <v>13.718728610466512</v>
      </c>
      <c r="AI19" s="4">
        <v>8.7979872020913632</v>
      </c>
      <c r="AJ19" s="4">
        <f>AVERAGE(Tabella1[[#This Row],[Y 450 B_1]:[Y 450 B_4]])</f>
        <v>14.713229414369327</v>
      </c>
      <c r="AK19" s="4">
        <v>0</v>
      </c>
      <c r="AL19" s="4">
        <v>0</v>
      </c>
      <c r="AM19" s="4">
        <v>0</v>
      </c>
      <c r="AN19" s="4">
        <v>0</v>
      </c>
      <c r="AO19" s="4">
        <f>AVERAGE(Tabella1[[#This Row],[Lf 02_1]:[Lf 02_4]])</f>
        <v>0</v>
      </c>
      <c r="AP19" s="4">
        <v>0</v>
      </c>
      <c r="AQ19" s="4">
        <v>0</v>
      </c>
      <c r="AR19" s="4">
        <v>0</v>
      </c>
      <c r="AS19" s="4">
        <v>0</v>
      </c>
      <c r="AT19" s="4">
        <f>AVERAGE(Tabella1[[#This Row],[Lf14_1]:[Lf14_4]])</f>
        <v>0</v>
      </c>
    </row>
    <row r="20" spans="1:46" x14ac:dyDescent="0.25">
      <c r="A20" s="3" t="s">
        <v>316</v>
      </c>
      <c r="B20" s="3" t="s">
        <v>11</v>
      </c>
      <c r="C20" s="3"/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f>AVERAGE(Tabella1[[#This Row],[t0_1]:[t0_12]])</f>
        <v>0</v>
      </c>
      <c r="Q20" s="4">
        <v>0</v>
      </c>
      <c r="R20" s="4">
        <v>0</v>
      </c>
      <c r="S20" s="4">
        <v>0</v>
      </c>
      <c r="T20" s="4">
        <v>0</v>
      </c>
      <c r="U20" s="4">
        <f>AVERAGE(Tabella1[[#This Row],[LPAL_1]:[LPAL_4]])</f>
        <v>0</v>
      </c>
      <c r="V20" s="4">
        <v>0</v>
      </c>
      <c r="W20" s="4">
        <v>0</v>
      </c>
      <c r="X20" s="4">
        <v>0</v>
      </c>
      <c r="Y20" s="4">
        <v>0</v>
      </c>
      <c r="Z20" s="4">
        <f>AVERAGE(Tabella1[[#This Row],[SII_1]:[SII_4]])</f>
        <v>0</v>
      </c>
      <c r="AA20" s="4">
        <v>0</v>
      </c>
      <c r="AB20" s="4">
        <v>0</v>
      </c>
      <c r="AC20" s="4">
        <v>0</v>
      </c>
      <c r="AD20" s="4">
        <v>0</v>
      </c>
      <c r="AE20" s="4">
        <f>AVERAGE(Tabella1[[#This Row],[V3_1]:[V3_4]])</f>
        <v>0</v>
      </c>
      <c r="AF20" s="4">
        <v>0</v>
      </c>
      <c r="AG20" s="4">
        <v>0</v>
      </c>
      <c r="AH20" s="4">
        <v>0</v>
      </c>
      <c r="AI20" s="4">
        <v>0</v>
      </c>
      <c r="AJ20" s="4">
        <f>AVERAGE(Tabella1[[#This Row],[Y 450 B_1]:[Y 450 B_4]])</f>
        <v>0</v>
      </c>
      <c r="AK20" s="4">
        <v>0</v>
      </c>
      <c r="AL20" s="4">
        <v>0</v>
      </c>
      <c r="AM20" s="4">
        <v>0</v>
      </c>
      <c r="AN20" s="4">
        <v>0</v>
      </c>
      <c r="AO20" s="4">
        <f>AVERAGE(Tabella1[[#This Row],[Lf 02_1]:[Lf 02_4]])</f>
        <v>0</v>
      </c>
      <c r="AP20" s="4">
        <v>0</v>
      </c>
      <c r="AQ20" s="4">
        <v>0</v>
      </c>
      <c r="AR20" s="4">
        <v>0</v>
      </c>
      <c r="AS20" s="4">
        <v>0</v>
      </c>
      <c r="AT20" s="4">
        <f>AVERAGE(Tabella1[[#This Row],[Lf14_1]:[Lf14_4]])</f>
        <v>0</v>
      </c>
    </row>
    <row r="21" spans="1:46" x14ac:dyDescent="0.25">
      <c r="A21" s="3" t="s">
        <v>31</v>
      </c>
      <c r="B21" s="3" t="s">
        <v>11</v>
      </c>
      <c r="C21" s="3"/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f>AVERAGE(Tabella1[[#This Row],[t0_1]:[t0_12]])</f>
        <v>0</v>
      </c>
      <c r="Q21" s="4">
        <v>0</v>
      </c>
      <c r="R21" s="4">
        <v>0</v>
      </c>
      <c r="S21" s="4">
        <v>0</v>
      </c>
      <c r="T21" s="4">
        <v>0</v>
      </c>
      <c r="U21" s="4">
        <f>AVERAGE(Tabella1[[#This Row],[LPAL_1]:[LPAL_4]])</f>
        <v>0</v>
      </c>
      <c r="V21" s="4">
        <v>0</v>
      </c>
      <c r="W21" s="4">
        <v>0</v>
      </c>
      <c r="X21" s="4">
        <v>0</v>
      </c>
      <c r="Y21" s="4">
        <v>0</v>
      </c>
      <c r="Z21" s="4">
        <f>AVERAGE(Tabella1[[#This Row],[SII_1]:[SII_4]])</f>
        <v>0</v>
      </c>
      <c r="AA21" s="4">
        <v>0</v>
      </c>
      <c r="AB21" s="4">
        <v>0</v>
      </c>
      <c r="AC21" s="4">
        <v>0</v>
      </c>
      <c r="AD21" s="4">
        <v>0</v>
      </c>
      <c r="AE21" s="4">
        <f>AVERAGE(Tabella1[[#This Row],[V3_1]:[V3_4]])</f>
        <v>0</v>
      </c>
      <c r="AF21" s="4">
        <v>0</v>
      </c>
      <c r="AG21" s="4">
        <v>0</v>
      </c>
      <c r="AH21" s="4">
        <v>0</v>
      </c>
      <c r="AI21" s="4">
        <v>0</v>
      </c>
      <c r="AJ21" s="4">
        <f>AVERAGE(Tabella1[[#This Row],[Y 450 B_1]:[Y 450 B_4]])</f>
        <v>0</v>
      </c>
      <c r="AK21" s="4">
        <v>236.0486354021339</v>
      </c>
      <c r="AL21" s="4">
        <v>256.49777695450945</v>
      </c>
      <c r="AM21" s="4">
        <v>209.85073236312564</v>
      </c>
      <c r="AN21" s="4">
        <v>283.75688661568068</v>
      </c>
      <c r="AO21" s="4">
        <f>AVERAGE(Tabella1[[#This Row],[Lf 02_1]:[Lf 02_4]])</f>
        <v>246.53850783386241</v>
      </c>
      <c r="AP21" s="4">
        <v>226.05585730199536</v>
      </c>
      <c r="AQ21" s="4">
        <v>140.43464713310016</v>
      </c>
      <c r="AR21" s="4">
        <v>188.70050940706</v>
      </c>
      <c r="AS21" s="4">
        <v>196.87668226046162</v>
      </c>
      <c r="AT21" s="4">
        <f>AVERAGE(Tabella1[[#This Row],[Lf14_1]:[Lf14_4]])</f>
        <v>188.0169240256543</v>
      </c>
    </row>
    <row r="22" spans="1:46" x14ac:dyDescent="0.25">
      <c r="A22" s="3" t="s">
        <v>317</v>
      </c>
      <c r="B22" s="3" t="s">
        <v>11</v>
      </c>
      <c r="C22" s="3"/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f>AVERAGE(Tabella1[[#This Row],[t0_1]:[t0_12]])</f>
        <v>0</v>
      </c>
      <c r="Q22" s="4">
        <v>0</v>
      </c>
      <c r="R22" s="4">
        <v>0</v>
      </c>
      <c r="S22" s="4">
        <v>0</v>
      </c>
      <c r="T22" s="4">
        <v>0</v>
      </c>
      <c r="U22" s="4">
        <f>AVERAGE(Tabella1[[#This Row],[LPAL_1]:[LPAL_4]])</f>
        <v>0</v>
      </c>
      <c r="V22" s="4">
        <v>182.93778372006037</v>
      </c>
      <c r="W22" s="4">
        <v>216.40925873652398</v>
      </c>
      <c r="X22" s="4">
        <v>259.21207163646864</v>
      </c>
      <c r="Y22" s="4">
        <v>257.83430296211782</v>
      </c>
      <c r="Z22" s="4">
        <f>AVERAGE(Tabella1[[#This Row],[SII_1]:[SII_4]])</f>
        <v>229.09835426379271</v>
      </c>
      <c r="AA22" s="4">
        <v>0</v>
      </c>
      <c r="AB22" s="4">
        <v>0</v>
      </c>
      <c r="AC22" s="4">
        <v>0</v>
      </c>
      <c r="AD22" s="4">
        <v>0</v>
      </c>
      <c r="AE22" s="4">
        <f>AVERAGE(Tabella1[[#This Row],[V3_1]:[V3_4]])</f>
        <v>0</v>
      </c>
      <c r="AF22" s="4">
        <v>0</v>
      </c>
      <c r="AG22" s="4">
        <v>0</v>
      </c>
      <c r="AH22" s="4">
        <v>0</v>
      </c>
      <c r="AI22" s="4">
        <v>0</v>
      </c>
      <c r="AJ22" s="4">
        <f>AVERAGE(Tabella1[[#This Row],[Y 450 B_1]:[Y 450 B_4]])</f>
        <v>0</v>
      </c>
      <c r="AK22" s="4">
        <v>0</v>
      </c>
      <c r="AL22" s="4">
        <v>0</v>
      </c>
      <c r="AM22" s="4">
        <v>0</v>
      </c>
      <c r="AN22" s="4">
        <v>0</v>
      </c>
      <c r="AO22" s="4">
        <f>AVERAGE(Tabella1[[#This Row],[Lf 02_1]:[Lf 02_4]])</f>
        <v>0</v>
      </c>
      <c r="AP22" s="4">
        <v>0</v>
      </c>
      <c r="AQ22" s="4">
        <v>0</v>
      </c>
      <c r="AR22" s="4">
        <v>0</v>
      </c>
      <c r="AS22" s="4">
        <v>0</v>
      </c>
      <c r="AT22" s="4">
        <f>AVERAGE(Tabella1[[#This Row],[Lf14_1]:[Lf14_4]])</f>
        <v>0</v>
      </c>
    </row>
    <row r="23" spans="1:46" x14ac:dyDescent="0.25">
      <c r="A23" s="3" t="s">
        <v>108</v>
      </c>
      <c r="B23" s="3" t="s">
        <v>11</v>
      </c>
      <c r="C23" s="3"/>
      <c r="D23" s="4">
        <v>16.639033879477974</v>
      </c>
      <c r="E23" s="4">
        <v>19.034671005561201</v>
      </c>
      <c r="F23" s="4">
        <f ca="1">AVERAGE(Tabella1[[#This Row],[t0_1]:[t0_12]])</f>
        <v>13.77539990286159</v>
      </c>
      <c r="G23" s="4">
        <v>27.330630407945478</v>
      </c>
      <c r="H23" s="4">
        <v>6.0261866146574539</v>
      </c>
      <c r="I23" s="4">
        <f ca="1">AVERAGE(Tabella1[[#This Row],[t0_1]:[t0_12]])</f>
        <v>13.77539990286159</v>
      </c>
      <c r="J23" s="4">
        <v>14.426810455864391</v>
      </c>
      <c r="K23" s="4">
        <v>0</v>
      </c>
      <c r="L23" s="4">
        <v>11.131669596420458</v>
      </c>
      <c r="M23" s="4">
        <v>9.6480895917045064</v>
      </c>
      <c r="N23" s="4">
        <v>16.496784839376389</v>
      </c>
      <c r="O23" s="4">
        <v>17.020122637608058</v>
      </c>
      <c r="P23" s="4">
        <f ca="1">AVERAGE(Tabella1[[#This Row],[t0_1]:[t0_12]])</f>
        <v>13.77539990286159</v>
      </c>
      <c r="Q23" s="4">
        <v>102.11076516323349</v>
      </c>
      <c r="R23" s="4">
        <v>116</v>
      </c>
      <c r="S23" s="4">
        <v>122.18474865228239</v>
      </c>
      <c r="T23" s="4">
        <v>122.46316739070284</v>
      </c>
      <c r="U23" s="4">
        <f>AVERAGE(Tabella1[[#This Row],[LPAL_1]:[LPAL_4]])</f>
        <v>115.68967030155468</v>
      </c>
      <c r="V23" s="4">
        <v>80.163174543990635</v>
      </c>
      <c r="W23" s="4">
        <v>86.574691625478636</v>
      </c>
      <c r="X23" s="4">
        <v>130.64421082687139</v>
      </c>
      <c r="Y23" s="4">
        <v>116.53472670747234</v>
      </c>
      <c r="Z23" s="4">
        <f>AVERAGE(Tabella1[[#This Row],[SII_1]:[SII_4]])</f>
        <v>103.47920092595325</v>
      </c>
      <c r="AA23" s="4">
        <v>74.837440364196922</v>
      </c>
      <c r="AB23" s="4">
        <v>64.473815771022856</v>
      </c>
      <c r="AC23" s="4">
        <v>73.911641526571486</v>
      </c>
      <c r="AD23" s="4">
        <v>79.511982708183481</v>
      </c>
      <c r="AE23" s="4">
        <f>AVERAGE(Tabella1[[#This Row],[V3_1]:[V3_4]])</f>
        <v>73.183720092493687</v>
      </c>
      <c r="AF23" s="4">
        <v>0</v>
      </c>
      <c r="AG23" s="4">
        <v>0</v>
      </c>
      <c r="AH23" s="4">
        <v>0</v>
      </c>
      <c r="AI23" s="4">
        <v>0</v>
      </c>
      <c r="AJ23" s="4">
        <f>AVERAGE(Tabella1[[#This Row],[Y 450 B_1]:[Y 450 B_4]])</f>
        <v>0</v>
      </c>
      <c r="AK23" s="4">
        <v>0</v>
      </c>
      <c r="AL23" s="4">
        <v>0</v>
      </c>
      <c r="AM23" s="4">
        <v>0</v>
      </c>
      <c r="AN23" s="4">
        <v>0</v>
      </c>
      <c r="AO23" s="4">
        <f>AVERAGE(Tabella1[[#This Row],[Lf 02_1]:[Lf 02_4]])</f>
        <v>0</v>
      </c>
      <c r="AP23" s="4">
        <v>25.381383692735959</v>
      </c>
      <c r="AQ23" s="4">
        <v>25.394412531931501</v>
      </c>
      <c r="AR23" s="4">
        <v>28.310910558490107</v>
      </c>
      <c r="AS23" s="4">
        <v>20.730950724237307</v>
      </c>
      <c r="AT23" s="4">
        <f>AVERAGE(Tabella1[[#This Row],[Lf14_1]:[Lf14_4]])</f>
        <v>24.954414376848717</v>
      </c>
    </row>
    <row r="24" spans="1:46" x14ac:dyDescent="0.25">
      <c r="A24" s="3" t="s">
        <v>318</v>
      </c>
      <c r="B24" s="3" t="s">
        <v>33</v>
      </c>
      <c r="C24" s="3"/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f>AVERAGE(Tabella1[[#This Row],[t0_1]:[t0_12]])</f>
        <v>0</v>
      </c>
      <c r="Q24" s="4">
        <v>75.669790801363547</v>
      </c>
      <c r="R24" s="4">
        <v>103.85727572332748</v>
      </c>
      <c r="S24" s="4">
        <v>91.471485616693371</v>
      </c>
      <c r="T24" s="4">
        <v>117.10877705930747</v>
      </c>
      <c r="U24" s="4">
        <f>AVERAGE(Tabella1[[#This Row],[LPAL_1]:[LPAL_4]])</f>
        <v>97.02683230017297</v>
      </c>
      <c r="V24" s="4">
        <v>78.060641783458024</v>
      </c>
      <c r="W24" s="4">
        <v>78.2960594532275</v>
      </c>
      <c r="X24" s="4">
        <v>112.02905982896749</v>
      </c>
      <c r="Y24" s="4">
        <v>95.127233525101985</v>
      </c>
      <c r="Z24" s="4">
        <f>AVERAGE(Tabella1[[#This Row],[SII_1]:[SII_4]])</f>
        <v>90.87824864768875</v>
      </c>
      <c r="AA24" s="4">
        <v>0</v>
      </c>
      <c r="AB24" s="4">
        <v>0</v>
      </c>
      <c r="AC24" s="4">
        <v>0</v>
      </c>
      <c r="AD24" s="4">
        <v>0</v>
      </c>
      <c r="AE24" s="4">
        <f>AVERAGE(Tabella1[[#This Row],[V3_1]:[V3_4]])</f>
        <v>0</v>
      </c>
      <c r="AF24" s="4">
        <v>71</v>
      </c>
      <c r="AG24" s="4">
        <v>87.839378500622544</v>
      </c>
      <c r="AH24" s="4">
        <v>72.691833272242107</v>
      </c>
      <c r="AI24" s="4">
        <v>51.21975950374005</v>
      </c>
      <c r="AJ24" s="4">
        <f>AVERAGE(Tabella1[[#This Row],[Y 450 B_1]:[Y 450 B_4]])</f>
        <v>70.687742819151168</v>
      </c>
      <c r="AK24" s="4">
        <v>0</v>
      </c>
      <c r="AL24" s="4">
        <v>0</v>
      </c>
      <c r="AM24" s="4">
        <v>0</v>
      </c>
      <c r="AN24" s="4">
        <v>0</v>
      </c>
      <c r="AO24" s="4">
        <f>AVERAGE(Tabella1[[#This Row],[Lf 02_1]:[Lf 02_4]])</f>
        <v>0</v>
      </c>
      <c r="AP24" s="4">
        <v>0</v>
      </c>
      <c r="AQ24" s="4">
        <v>0</v>
      </c>
      <c r="AR24" s="4">
        <v>0</v>
      </c>
      <c r="AS24" s="4">
        <v>0</v>
      </c>
      <c r="AT24" s="4">
        <f>AVERAGE(Tabella1[[#This Row],[Lf14_1]:[Lf14_4]])</f>
        <v>0</v>
      </c>
    </row>
    <row r="25" spans="1:46" x14ac:dyDescent="0.25">
      <c r="A25" s="3" t="s">
        <v>319</v>
      </c>
      <c r="B25" s="3" t="s">
        <v>33</v>
      </c>
      <c r="C25" s="3"/>
      <c r="D25" s="4">
        <v>138.08727074767336</v>
      </c>
      <c r="E25" s="4">
        <v>177.79991726953611</v>
      </c>
      <c r="F25" s="4">
        <v>232.00250115310925</v>
      </c>
      <c r="G25" s="4">
        <v>188.9952378789537</v>
      </c>
      <c r="H25" s="4">
        <v>32.959334451018812</v>
      </c>
      <c r="I25" s="4">
        <v>59.696824533979502</v>
      </c>
      <c r="J25" s="4">
        <v>160.60793702023634</v>
      </c>
      <c r="K25" s="4">
        <v>150.84605055896506</v>
      </c>
      <c r="L25" s="4">
        <v>32.30805268204044</v>
      </c>
      <c r="M25" s="4">
        <v>70.713191925357933</v>
      </c>
      <c r="N25" s="4">
        <v>41.212811886427893</v>
      </c>
      <c r="O25" s="4">
        <v>66.903154245880145</v>
      </c>
      <c r="P25" s="4">
        <f>AVERAGE(Tabella1[[#This Row],[t0_1]:[t0_12]])</f>
        <v>112.67769036276489</v>
      </c>
      <c r="Q25" s="4">
        <v>138.5095173469544</v>
      </c>
      <c r="R25" s="4">
        <f ca="1">AVERAGE(Tabella1[[#This Row],[LPAL_1]:[LPAL_4]])</f>
        <v>169.74254319784242</v>
      </c>
      <c r="S25" s="4">
        <v>194.11491493678344</v>
      </c>
      <c r="T25" s="4">
        <v>176.60319730978938</v>
      </c>
      <c r="U25" s="4">
        <f ca="1">AVERAGE(Tabella1[[#This Row],[LPAL_1]:[LPAL_4]])</f>
        <v>169.74254319784242</v>
      </c>
      <c r="V25" s="4">
        <v>143.23280739007026</v>
      </c>
      <c r="W25" s="4">
        <v>147.98390464342168</v>
      </c>
      <c r="X25" s="4">
        <v>211.06361482140227</v>
      </c>
      <c r="Y25" s="4">
        <v>214.40848066671418</v>
      </c>
      <c r="Z25" s="4">
        <f>AVERAGE(Tabella1[[#This Row],[SII_1]:[SII_4]])</f>
        <v>179.1722018804021</v>
      </c>
      <c r="AA25" s="4">
        <v>0</v>
      </c>
      <c r="AB25" s="4">
        <v>0</v>
      </c>
      <c r="AC25" s="4">
        <v>0</v>
      </c>
      <c r="AD25" s="4">
        <v>0</v>
      </c>
      <c r="AE25" s="4">
        <f>AVERAGE(Tabella1[[#This Row],[V3_1]:[V3_4]])</f>
        <v>0</v>
      </c>
      <c r="AF25" s="4">
        <v>263.93527607266276</v>
      </c>
      <c r="AG25" s="4">
        <v>235.33677450002392</v>
      </c>
      <c r="AH25" s="4">
        <v>191.84879294560764</v>
      </c>
      <c r="AI25" s="4">
        <v>230</v>
      </c>
      <c r="AJ25" s="4">
        <f>AVERAGE(Tabella1[[#This Row],[Y 450 B_1]:[Y 450 B_4]])</f>
        <v>230.28021087957359</v>
      </c>
      <c r="AK25" s="4">
        <v>0</v>
      </c>
      <c r="AL25" s="4">
        <v>0</v>
      </c>
      <c r="AM25" s="4">
        <v>0</v>
      </c>
      <c r="AN25" s="4">
        <v>0</v>
      </c>
      <c r="AO25" s="4">
        <f>AVERAGE(Tabella1[[#This Row],[Lf 02_1]:[Lf 02_4]])</f>
        <v>0</v>
      </c>
      <c r="AP25" s="4">
        <v>0</v>
      </c>
      <c r="AQ25" s="4">
        <v>0</v>
      </c>
      <c r="AR25" s="4">
        <v>0</v>
      </c>
      <c r="AS25" s="4">
        <v>0</v>
      </c>
      <c r="AT25" s="4">
        <f>AVERAGE(Tabella1[[#This Row],[Lf14_1]:[Lf14_4]])</f>
        <v>0</v>
      </c>
    </row>
    <row r="26" spans="1:46" x14ac:dyDescent="0.25">
      <c r="A26" s="3" t="s">
        <v>197</v>
      </c>
      <c r="B26" s="3" t="s">
        <v>33</v>
      </c>
      <c r="C26" s="3"/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f>AVERAGE(Tabella1[[#This Row],[t0_1]:[t0_12]])</f>
        <v>0</v>
      </c>
      <c r="Q26" s="4">
        <v>0</v>
      </c>
      <c r="R26" s="4">
        <v>0</v>
      </c>
      <c r="S26" s="4">
        <v>0</v>
      </c>
      <c r="T26" s="4">
        <v>0</v>
      </c>
      <c r="U26" s="4">
        <f>AVERAGE(Tabella1[[#This Row],[LPAL_1]:[LPAL_4]])</f>
        <v>0</v>
      </c>
      <c r="V26" s="4">
        <v>0</v>
      </c>
      <c r="W26" s="4">
        <v>0</v>
      </c>
      <c r="X26" s="4">
        <v>0</v>
      </c>
      <c r="Y26" s="4">
        <v>0</v>
      </c>
      <c r="Z26" s="4">
        <f>AVERAGE(Tabella1[[#This Row],[SII_1]:[SII_4]])</f>
        <v>0</v>
      </c>
      <c r="AA26" s="4">
        <v>0</v>
      </c>
      <c r="AB26" s="4">
        <v>0</v>
      </c>
      <c r="AC26" s="4">
        <v>0</v>
      </c>
      <c r="AD26" s="4">
        <v>0</v>
      </c>
      <c r="AE26" s="4">
        <f>AVERAGE(Tabella1[[#This Row],[V3_1]:[V3_4]])</f>
        <v>0</v>
      </c>
      <c r="AF26" s="4">
        <v>69</v>
      </c>
      <c r="AG26" s="4">
        <v>77.58521437531158</v>
      </c>
      <c r="AH26" s="4">
        <v>57.492216956539423</v>
      </c>
      <c r="AI26" s="4">
        <v>72.977262523618208</v>
      </c>
      <c r="AJ26" s="4">
        <f>AVERAGE(Tabella1[[#This Row],[Y 450 B_1]:[Y 450 B_4]])</f>
        <v>69.263673463867306</v>
      </c>
      <c r="AK26" s="4">
        <v>22</v>
      </c>
      <c r="AL26" s="4">
        <v>13.290769230611666</v>
      </c>
      <c r="AM26" s="4">
        <v>32.581757463512574</v>
      </c>
      <c r="AN26" s="4">
        <v>20.827708356468992</v>
      </c>
      <c r="AO26" s="4">
        <f>AVERAGE(Tabella1[[#This Row],[Lf 02_1]:[Lf 02_4]])</f>
        <v>22.175058762648309</v>
      </c>
      <c r="AP26" s="4">
        <v>17.410253488827664</v>
      </c>
      <c r="AQ26" s="4">
        <v>18.94707363828589</v>
      </c>
      <c r="AR26" s="4">
        <v>19.815634406494191</v>
      </c>
      <c r="AS26" s="4">
        <v>18.884666800730574</v>
      </c>
      <c r="AT26" s="4">
        <f>AVERAGE(Tabella1[[#This Row],[Lf14_1]:[Lf14_4]])</f>
        <v>18.76440708358458</v>
      </c>
    </row>
    <row r="27" spans="1:46" x14ac:dyDescent="0.25">
      <c r="A27" s="3" t="s">
        <v>198</v>
      </c>
      <c r="B27" s="3" t="s">
        <v>33</v>
      </c>
      <c r="C27" s="3"/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f>AVERAGE(Tabella1[[#This Row],[t0_1]:[t0_12]])</f>
        <v>0</v>
      </c>
      <c r="Q27" s="4">
        <v>0</v>
      </c>
      <c r="R27" s="4">
        <v>0</v>
      </c>
      <c r="S27" s="4">
        <v>0</v>
      </c>
      <c r="T27" s="4">
        <v>0</v>
      </c>
      <c r="U27" s="4">
        <f>AVERAGE(Tabella1[[#This Row],[LPAL_1]:[LPAL_4]])</f>
        <v>0</v>
      </c>
      <c r="V27" s="4">
        <v>0</v>
      </c>
      <c r="W27" s="4">
        <v>0</v>
      </c>
      <c r="X27" s="4">
        <v>0</v>
      </c>
      <c r="Y27" s="4">
        <v>0</v>
      </c>
      <c r="Z27" s="4">
        <f>AVERAGE(Tabella1[[#This Row],[SII_1]:[SII_4]])</f>
        <v>0</v>
      </c>
      <c r="AA27" s="4">
        <v>0</v>
      </c>
      <c r="AB27" s="4">
        <v>0</v>
      </c>
      <c r="AC27" s="4">
        <v>0</v>
      </c>
      <c r="AD27" s="4">
        <v>0</v>
      </c>
      <c r="AE27" s="4">
        <f>AVERAGE(Tabella1[[#This Row],[V3_1]:[V3_4]])</f>
        <v>0</v>
      </c>
      <c r="AF27" s="4">
        <v>125.9985961107041</v>
      </c>
      <c r="AG27" s="4">
        <v>103.81619156875099</v>
      </c>
      <c r="AH27" s="4">
        <v>103</v>
      </c>
      <c r="AI27" s="4">
        <v>79.726145139049777</v>
      </c>
      <c r="AJ27" s="4">
        <f>AVERAGE(Tabella1[[#This Row],[Y 450 B_1]:[Y 450 B_4]])</f>
        <v>103.13523320462622</v>
      </c>
      <c r="AK27" s="4">
        <v>18.752865020651523</v>
      </c>
      <c r="AL27" s="4">
        <v>20.768187629771738</v>
      </c>
      <c r="AM27" s="4">
        <v>11.635158874340497</v>
      </c>
      <c r="AN27" s="4">
        <v>13.409796143753574</v>
      </c>
      <c r="AO27" s="4">
        <f>AVERAGE(Tabella1[[#This Row],[Lf 02_1]:[Lf 02_4]])</f>
        <v>16.141501917129332</v>
      </c>
      <c r="AP27" s="4">
        <v>12.109498398704462</v>
      </c>
      <c r="AQ27" s="4">
        <v>8.3299126811800743</v>
      </c>
      <c r="AR27" s="4">
        <v>10.385365113759812</v>
      </c>
      <c r="AS27" s="4">
        <v>10</v>
      </c>
      <c r="AT27" s="4">
        <f>AVERAGE(Tabella1[[#This Row],[Lf14_1]:[Lf14_4]])</f>
        <v>10.206194048411087</v>
      </c>
    </row>
    <row r="28" spans="1:46" x14ac:dyDescent="0.25">
      <c r="A28" s="3" t="s">
        <v>47</v>
      </c>
      <c r="B28" s="3" t="s">
        <v>33</v>
      </c>
      <c r="C28" s="3"/>
      <c r="D28" s="4">
        <v>4.2433453988260741</v>
      </c>
      <c r="E28" s="4">
        <v>7.1513363731851163</v>
      </c>
      <c r="F28" s="4">
        <v>5.8489659106183662</v>
      </c>
      <c r="G28" s="4">
        <v>5.2075510701015526</v>
      </c>
      <c r="H28" s="4">
        <f ca="1">AVERAGE(Tabella1[[#This Row],[t0_1]:[t0_12]])</f>
        <v>4.7386911540370598</v>
      </c>
      <c r="I28" s="4">
        <v>7.161908335586447</v>
      </c>
      <c r="J28" s="4">
        <v>4.0175058213665551</v>
      </c>
      <c r="K28" s="4">
        <v>6.6731577300583744</v>
      </c>
      <c r="L28" s="4">
        <v>2.1036194738579796</v>
      </c>
      <c r="M28" s="4">
        <v>3.3850661377949591</v>
      </c>
      <c r="N28" s="4">
        <v>2.1031924533270687</v>
      </c>
      <c r="O28" s="4">
        <v>4.2299539896851632</v>
      </c>
      <c r="P28" s="4">
        <f ca="1">AVERAGE(Tabella1[[#This Row],[t0_1]:[t0_12]])</f>
        <v>4.7386911540370598</v>
      </c>
      <c r="Q28" s="4">
        <v>0</v>
      </c>
      <c r="R28" s="4">
        <v>0</v>
      </c>
      <c r="S28" s="4">
        <v>0</v>
      </c>
      <c r="T28" s="4">
        <v>0</v>
      </c>
      <c r="U28" s="4">
        <f>AVERAGE(Tabella1[[#This Row],[LPAL_1]:[LPAL_4]])</f>
        <v>0</v>
      </c>
      <c r="V28" s="4">
        <v>0</v>
      </c>
      <c r="W28" s="4">
        <v>0</v>
      </c>
      <c r="X28" s="4">
        <v>0</v>
      </c>
      <c r="Y28" s="4">
        <v>0</v>
      </c>
      <c r="Z28" s="4">
        <f>AVERAGE(Tabella1[[#This Row],[SII_1]:[SII_4]])</f>
        <v>0</v>
      </c>
      <c r="AA28" s="4">
        <v>0</v>
      </c>
      <c r="AB28" s="4">
        <v>0</v>
      </c>
      <c r="AC28" s="4">
        <v>0</v>
      </c>
      <c r="AD28" s="4">
        <v>0</v>
      </c>
      <c r="AE28" s="4">
        <f>AVERAGE(Tabella1[[#This Row],[V3_1]:[V3_4]])</f>
        <v>0</v>
      </c>
      <c r="AF28" s="4">
        <v>0</v>
      </c>
      <c r="AG28" s="4">
        <v>0</v>
      </c>
      <c r="AH28" s="4">
        <v>0</v>
      </c>
      <c r="AI28" s="4">
        <v>0</v>
      </c>
      <c r="AJ28" s="4">
        <f>AVERAGE(Tabella1[[#This Row],[Y 450 B_1]:[Y 450 B_4]])</f>
        <v>0</v>
      </c>
      <c r="AK28" s="4">
        <v>0</v>
      </c>
      <c r="AL28" s="4">
        <v>0</v>
      </c>
      <c r="AM28" s="4">
        <v>0</v>
      </c>
      <c r="AN28" s="4">
        <v>0</v>
      </c>
      <c r="AO28" s="4">
        <f>AVERAGE(Tabella1[[#This Row],[Lf 02_1]:[Lf 02_4]])</f>
        <v>0</v>
      </c>
      <c r="AP28" s="4">
        <v>0</v>
      </c>
      <c r="AQ28" s="4">
        <v>0</v>
      </c>
      <c r="AR28" s="4">
        <v>0</v>
      </c>
      <c r="AS28" s="4">
        <v>0</v>
      </c>
      <c r="AT28" s="4">
        <f>AVERAGE(Tabella1[[#This Row],[Lf14_1]:[Lf14_4]])</f>
        <v>0</v>
      </c>
    </row>
    <row r="29" spans="1:46" x14ac:dyDescent="0.25">
      <c r="A29" s="3" t="s">
        <v>199</v>
      </c>
      <c r="B29" s="3" t="s">
        <v>33</v>
      </c>
      <c r="C29" s="3"/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f>AVERAGE(Tabella1[[#This Row],[t0_1]:[t0_12]])</f>
        <v>0</v>
      </c>
      <c r="Q29" s="4">
        <v>0</v>
      </c>
      <c r="R29" s="4">
        <v>0</v>
      </c>
      <c r="S29" s="4">
        <v>0</v>
      </c>
      <c r="T29" s="4">
        <v>0</v>
      </c>
      <c r="U29" s="4">
        <f>AVERAGE(Tabella1[[#This Row],[LPAL_1]:[LPAL_4]])</f>
        <v>0</v>
      </c>
      <c r="V29" s="4">
        <v>0</v>
      </c>
      <c r="W29" s="4">
        <v>0</v>
      </c>
      <c r="X29" s="4">
        <v>0</v>
      </c>
      <c r="Y29" s="4">
        <v>0</v>
      </c>
      <c r="Z29" s="4">
        <f>AVERAGE(Tabella1[[#This Row],[SII_1]:[SII_4]])</f>
        <v>0</v>
      </c>
      <c r="AA29" s="4">
        <v>0</v>
      </c>
      <c r="AB29" s="4">
        <v>0</v>
      </c>
      <c r="AC29" s="4">
        <v>0</v>
      </c>
      <c r="AD29" s="4">
        <v>0</v>
      </c>
      <c r="AE29" s="4">
        <f>AVERAGE(Tabella1[[#This Row],[V3_1]:[V3_4]])</f>
        <v>0</v>
      </c>
      <c r="AF29" s="4">
        <v>18.085514928449982</v>
      </c>
      <c r="AG29" s="4">
        <v>12.408573139077545</v>
      </c>
      <c r="AH29" s="4">
        <v>9.8286233120287658</v>
      </c>
      <c r="AI29" s="4">
        <v>14.261901802447664</v>
      </c>
      <c r="AJ29" s="4">
        <f>AVERAGE(Tabella1[[#This Row],[Y 450 B_1]:[Y 450 B_4]])</f>
        <v>13.646153295500991</v>
      </c>
      <c r="AK29" s="4">
        <v>0</v>
      </c>
      <c r="AL29" s="4">
        <v>0</v>
      </c>
      <c r="AM29" s="4">
        <v>0</v>
      </c>
      <c r="AN29" s="4">
        <v>0</v>
      </c>
      <c r="AO29" s="4">
        <f>AVERAGE(Tabella1[[#This Row],[Lf 02_1]:[Lf 02_4]])</f>
        <v>0</v>
      </c>
      <c r="AP29" s="4">
        <v>0</v>
      </c>
      <c r="AQ29" s="4">
        <v>0</v>
      </c>
      <c r="AR29" s="4">
        <v>0</v>
      </c>
      <c r="AS29" s="4">
        <v>0</v>
      </c>
      <c r="AT29" s="4">
        <f>AVERAGE(Tabella1[[#This Row],[Lf14_1]:[Lf14_4]])</f>
        <v>0</v>
      </c>
    </row>
    <row r="30" spans="1:46" x14ac:dyDescent="0.25">
      <c r="A30" s="3" t="s">
        <v>320</v>
      </c>
      <c r="B30" s="3" t="s">
        <v>201</v>
      </c>
      <c r="C30" s="3" t="s">
        <v>321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f>AVERAGE(Tabella1[[#This Row],[t0_1]:[t0_12]])</f>
        <v>0</v>
      </c>
      <c r="Q30" s="4">
        <v>0</v>
      </c>
      <c r="R30" s="4">
        <v>0</v>
      </c>
      <c r="S30" s="4">
        <v>0</v>
      </c>
      <c r="T30" s="4">
        <v>0</v>
      </c>
      <c r="U30" s="4">
        <f>AVERAGE(Tabella1[[#This Row],[LPAL_1]:[LPAL_4]])</f>
        <v>0</v>
      </c>
      <c r="V30" s="4">
        <v>0</v>
      </c>
      <c r="W30" s="4">
        <v>0</v>
      </c>
      <c r="X30" s="4">
        <v>0</v>
      </c>
      <c r="Y30" s="4">
        <v>0</v>
      </c>
      <c r="Z30" s="4">
        <f>AVERAGE(Tabella1[[#This Row],[SII_1]:[SII_4]])</f>
        <v>0</v>
      </c>
      <c r="AA30" s="4">
        <v>35.644408951092409</v>
      </c>
      <c r="AB30" s="4">
        <v>27.748269775217473</v>
      </c>
      <c r="AC30" s="4">
        <v>21.85054299441007</v>
      </c>
      <c r="AD30" s="4">
        <v>38.984599871410275</v>
      </c>
      <c r="AE30" s="4">
        <f>AVERAGE(Tabella1[[#This Row],[V3_1]:[V3_4]])</f>
        <v>31.056955398032557</v>
      </c>
      <c r="AF30" s="4">
        <v>0</v>
      </c>
      <c r="AG30" s="4">
        <v>0</v>
      </c>
      <c r="AH30" s="4">
        <v>0</v>
      </c>
      <c r="AI30" s="4">
        <v>0</v>
      </c>
      <c r="AJ30" s="4">
        <f>AVERAGE(Tabella1[[#This Row],[Y 450 B_1]:[Y 450 B_4]])</f>
        <v>0</v>
      </c>
      <c r="AK30" s="4">
        <v>0</v>
      </c>
      <c r="AL30" s="4">
        <v>0</v>
      </c>
      <c r="AM30" s="4">
        <v>0</v>
      </c>
      <c r="AN30" s="4">
        <v>0</v>
      </c>
      <c r="AO30" s="4">
        <f>AVERAGE(Tabella1[[#This Row],[Lf 02_1]:[Lf 02_4]])</f>
        <v>0</v>
      </c>
      <c r="AP30" s="4">
        <v>0</v>
      </c>
      <c r="AQ30" s="4">
        <v>0</v>
      </c>
      <c r="AR30" s="4">
        <v>0</v>
      </c>
      <c r="AS30" s="4">
        <v>0</v>
      </c>
      <c r="AT30" s="4">
        <f>AVERAGE(Tabella1[[#This Row],[Lf14_1]:[Lf14_4]])</f>
        <v>0</v>
      </c>
    </row>
    <row r="31" spans="1:46" x14ac:dyDescent="0.25">
      <c r="A31" s="3" t="s">
        <v>322</v>
      </c>
      <c r="B31" s="3" t="s">
        <v>201</v>
      </c>
      <c r="C31" s="3" t="s">
        <v>321</v>
      </c>
      <c r="D31" s="4">
        <v>46.551228314220481</v>
      </c>
      <c r="E31" s="4">
        <v>59.601150050402246</v>
      </c>
      <c r="F31" s="4">
        <v>83.130328693415763</v>
      </c>
      <c r="G31" s="4">
        <v>59.320544673527465</v>
      </c>
      <c r="H31" s="4">
        <f ca="1">AVERAGE(Tabella1[[#This Row],[t0_1]:[t0_12]])</f>
        <v>51.286591242922249</v>
      </c>
      <c r="I31" s="4">
        <f ca="1">AVERAGE(Tabella1[[#This Row],[t0_1]:[t0_12]])</f>
        <v>51.286591242922249</v>
      </c>
      <c r="J31" s="4">
        <v>31.005571156500636</v>
      </c>
      <c r="K31" s="4">
        <v>28.110724569466889</v>
      </c>
      <c r="L31" s="4">
        <f ca="1">AVERAGE(Tabella1[[#This Row],[t0_1]:[t0_12]])</f>
        <v>51.286591242922249</v>
      </c>
      <c r="M31" s="4">
        <f ca="1">AVERAGE(Tabella1[[#This Row],[t0_1]:[t0_12]])</f>
        <v>51.286591242922249</v>
      </c>
      <c r="N31" s="4">
        <f ca="1">AVERAGE(Tabella1[[#This Row],[t0_1]:[t0_12]])</f>
        <v>51.286591242922249</v>
      </c>
      <c r="O31" s="4">
        <f ca="1">AVERAGE(Tabella1[[#This Row],[t0_1]:[t0_12]])</f>
        <v>51.286591242922249</v>
      </c>
      <c r="P31" s="4">
        <f ca="1">AVERAGE(Tabella1[[#This Row],[t0_1]:[t0_12]])</f>
        <v>51.286591242922249</v>
      </c>
      <c r="Q31" s="4">
        <v>46.206245451561855</v>
      </c>
      <c r="R31" s="4">
        <v>57</v>
      </c>
      <c r="S31" s="4">
        <v>59.455363556928859</v>
      </c>
      <c r="T31" s="4">
        <v>65.268259012128865</v>
      </c>
      <c r="U31" s="4">
        <f>AVERAGE(Tabella1[[#This Row],[LPAL_1]:[LPAL_4]])</f>
        <v>56.982467005154888</v>
      </c>
      <c r="V31" s="4">
        <v>54.381777211369908</v>
      </c>
      <c r="W31" s="4">
        <v>57.142114306939149</v>
      </c>
      <c r="X31" s="4">
        <v>74.504816318339152</v>
      </c>
      <c r="Y31" s="4">
        <v>73.5894543716486</v>
      </c>
      <c r="Z31" s="4">
        <f>AVERAGE(Tabella1[[#This Row],[SII_1]:[SII_4]])</f>
        <v>64.904540552074195</v>
      </c>
      <c r="AA31" s="4">
        <v>0</v>
      </c>
      <c r="AB31" s="4">
        <v>0</v>
      </c>
      <c r="AC31" s="4">
        <v>0</v>
      </c>
      <c r="AD31" s="4">
        <v>0</v>
      </c>
      <c r="AE31" s="4">
        <f>AVERAGE(Tabella1[[#This Row],[V3_1]:[V3_4]])</f>
        <v>0</v>
      </c>
      <c r="AF31" s="4">
        <v>45.62095775150744</v>
      </c>
      <c r="AG31" s="4">
        <v>68.843933580834758</v>
      </c>
      <c r="AH31" s="4">
        <v>55.236811151596754</v>
      </c>
      <c r="AI31" s="4">
        <v>57</v>
      </c>
      <c r="AJ31" s="4">
        <f>AVERAGE(Tabella1[[#This Row],[Y 450 B_1]:[Y 450 B_4]])</f>
        <v>56.67542562098474</v>
      </c>
      <c r="AK31" s="4">
        <v>0</v>
      </c>
      <c r="AL31" s="4">
        <v>0</v>
      </c>
      <c r="AM31" s="4">
        <v>0</v>
      </c>
      <c r="AN31" s="4">
        <v>0</v>
      </c>
      <c r="AO31" s="4">
        <f>AVERAGE(Tabella1[[#This Row],[Lf 02_1]:[Lf 02_4]])</f>
        <v>0</v>
      </c>
      <c r="AP31" s="4">
        <v>0</v>
      </c>
      <c r="AQ31" s="4">
        <v>0</v>
      </c>
      <c r="AR31" s="4">
        <v>0</v>
      </c>
      <c r="AS31" s="4">
        <v>0</v>
      </c>
      <c r="AT31" s="4">
        <f>AVERAGE(Tabella1[[#This Row],[Lf14_1]:[Lf14_4]])</f>
        <v>0</v>
      </c>
    </row>
    <row r="32" spans="1:46" x14ac:dyDescent="0.25">
      <c r="A32" s="3" t="s">
        <v>323</v>
      </c>
      <c r="B32" s="3" t="s">
        <v>201</v>
      </c>
      <c r="C32" s="3" t="s">
        <v>324</v>
      </c>
      <c r="D32" s="4">
        <v>2.7846130791342061</v>
      </c>
      <c r="E32" s="4">
        <v>3.2955611136409124</v>
      </c>
      <c r="F32" s="4">
        <v>10.270790170714257</v>
      </c>
      <c r="G32" s="4">
        <v>3.1743052186487266</v>
      </c>
      <c r="H32" s="4">
        <v>0.73426720560705527</v>
      </c>
      <c r="I32" s="4">
        <v>3.5270417646953849</v>
      </c>
      <c r="J32" s="4">
        <v>3.3610950711151215</v>
      </c>
      <c r="K32" s="4">
        <v>2.9394179574045438</v>
      </c>
      <c r="L32" s="4">
        <v>0</v>
      </c>
      <c r="M32" s="4">
        <v>2.9413209725032234</v>
      </c>
      <c r="N32" s="4">
        <v>1.2682670517383881</v>
      </c>
      <c r="O32" s="4">
        <v>1.5481508886629931</v>
      </c>
      <c r="P32" s="4">
        <f>AVERAGE(Tabella1[[#This Row],[t0_1]:[t0_12]])</f>
        <v>2.9870692078220675</v>
      </c>
      <c r="Q32" s="4">
        <v>0</v>
      </c>
      <c r="R32" s="4">
        <v>0</v>
      </c>
      <c r="S32" s="4">
        <v>0</v>
      </c>
      <c r="T32" s="4">
        <v>0</v>
      </c>
      <c r="U32" s="4">
        <f>AVERAGE(Tabella1[[#This Row],[LPAL_1]:[LPAL_4]])</f>
        <v>0</v>
      </c>
      <c r="V32" s="4">
        <v>3.0719133926023572</v>
      </c>
      <c r="W32" s="4">
        <v>3.0127698720702294</v>
      </c>
      <c r="X32" s="4">
        <v>6.3427074375528463</v>
      </c>
      <c r="Y32" s="4">
        <v>3.0327306445705204</v>
      </c>
      <c r="Z32" s="4">
        <f>AVERAGE(Tabella1[[#This Row],[SII_1]:[SII_4]])</f>
        <v>3.8650303366989882</v>
      </c>
      <c r="AA32" s="4">
        <v>0</v>
      </c>
      <c r="AB32" s="4">
        <v>0</v>
      </c>
      <c r="AC32" s="4">
        <v>0</v>
      </c>
      <c r="AD32" s="4">
        <v>0</v>
      </c>
      <c r="AE32" s="4">
        <f>AVERAGE(Tabella1[[#This Row],[V3_1]:[V3_4]])</f>
        <v>0</v>
      </c>
      <c r="AF32" s="4">
        <v>0</v>
      </c>
      <c r="AG32" s="4">
        <v>0</v>
      </c>
      <c r="AH32" s="4">
        <v>0</v>
      </c>
      <c r="AI32" s="4">
        <v>0</v>
      </c>
      <c r="AJ32" s="4">
        <f>AVERAGE(Tabella1[[#This Row],[Y 450 B_1]:[Y 450 B_4]])</f>
        <v>0</v>
      </c>
      <c r="AK32" s="4">
        <v>0</v>
      </c>
      <c r="AL32" s="4">
        <v>0</v>
      </c>
      <c r="AM32" s="4">
        <v>0</v>
      </c>
      <c r="AN32" s="4">
        <v>0</v>
      </c>
      <c r="AO32" s="4">
        <f>AVERAGE(Tabella1[[#This Row],[Lf 02_1]:[Lf 02_4]])</f>
        <v>0</v>
      </c>
      <c r="AP32" s="4">
        <v>0</v>
      </c>
      <c r="AQ32" s="4">
        <v>0</v>
      </c>
      <c r="AR32" s="4">
        <v>0</v>
      </c>
      <c r="AS32" s="4">
        <v>0</v>
      </c>
      <c r="AT32" s="4">
        <f>AVERAGE(Tabella1[[#This Row],[Lf14_1]:[Lf14_4]])</f>
        <v>0</v>
      </c>
    </row>
    <row r="33" spans="1:46" x14ac:dyDescent="0.25">
      <c r="A33" s="3" t="s">
        <v>325</v>
      </c>
      <c r="B33" s="3" t="s">
        <v>201</v>
      </c>
      <c r="C33" s="3" t="s">
        <v>324</v>
      </c>
      <c r="D33" s="4">
        <v>18.391516530587971</v>
      </c>
      <c r="E33" s="4">
        <v>22.224567450372241</v>
      </c>
      <c r="F33" s="4">
        <v>32.945747174999013</v>
      </c>
      <c r="G33" s="4">
        <v>32.41063906278238</v>
      </c>
      <c r="H33" s="4">
        <f ca="1">AVERAGE(Tabella1[[#This Row],[t0_1]:[t0_12]])</f>
        <v>25.981959057771405</v>
      </c>
      <c r="I33" s="4">
        <f ca="1">AVERAGE(Tabella1[[#This Row],[t0_1]:[t0_12]])</f>
        <v>25.981959057771405</v>
      </c>
      <c r="J33" s="4">
        <v>29.177350285861664</v>
      </c>
      <c r="K33" s="4">
        <v>20.741933842025158</v>
      </c>
      <c r="L33" s="4">
        <f ca="1">AVERAGE(Tabella1[[#This Row],[t0_1]:[t0_12]])</f>
        <v>25.981959057771405</v>
      </c>
      <c r="M33" s="4">
        <f ca="1">AVERAGE(Tabella1[[#This Row],[t0_1]:[t0_12]])</f>
        <v>25.981959057771405</v>
      </c>
      <c r="N33" s="4">
        <f ca="1">AVERAGE(Tabella1[[#This Row],[t0_1]:[t0_12]])</f>
        <v>25.981959057771405</v>
      </c>
      <c r="O33" s="4">
        <f ca="1">AVERAGE(Tabella1[[#This Row],[t0_1]:[t0_12]])</f>
        <v>25.981959057771405</v>
      </c>
      <c r="P33" s="4">
        <f ca="1">AVERAGE(Tabella1[[#This Row],[t0_1]:[t0_12]])</f>
        <v>25.981959057771405</v>
      </c>
      <c r="Q33" s="4">
        <v>21.654386297024576</v>
      </c>
      <c r="R33" s="4">
        <v>23</v>
      </c>
      <c r="S33" s="4">
        <v>24.894442032911552</v>
      </c>
      <c r="T33" s="4">
        <v>23.721865372509644</v>
      </c>
      <c r="U33" s="4">
        <f>AVERAGE(Tabella1[[#This Row],[LPAL_1]:[LPAL_4]])</f>
        <v>23.317673425611442</v>
      </c>
      <c r="V33" s="4">
        <v>20.97129513418626</v>
      </c>
      <c r="W33" s="4">
        <v>23.160129265113245</v>
      </c>
      <c r="X33" s="4">
        <v>27.068380529959391</v>
      </c>
      <c r="Y33" s="4">
        <v>30.825576973056215</v>
      </c>
      <c r="Z33" s="4">
        <f>AVERAGE(Tabella1[[#This Row],[SII_1]:[SII_4]])</f>
        <v>25.50634547557878</v>
      </c>
      <c r="AA33" s="4">
        <v>0</v>
      </c>
      <c r="AB33" s="4">
        <v>0</v>
      </c>
      <c r="AC33" s="4">
        <v>0</v>
      </c>
      <c r="AD33" s="4">
        <v>0</v>
      </c>
      <c r="AE33" s="4">
        <f>AVERAGE(Tabella1[[#This Row],[V3_1]:[V3_4]])</f>
        <v>0</v>
      </c>
      <c r="AF33" s="4">
        <v>31.980875973327453</v>
      </c>
      <c r="AG33" s="4">
        <v>25.238555482088017</v>
      </c>
      <c r="AH33" s="4">
        <v>22.011326717297617</v>
      </c>
      <c r="AI33" s="4">
        <v>6.9269557397831356</v>
      </c>
      <c r="AJ33" s="4">
        <f>AVERAGE(Tabella1[[#This Row],[Y 450 B_1]:[Y 450 B_4]])</f>
        <v>21.539428478124059</v>
      </c>
      <c r="AK33" s="4">
        <v>0</v>
      </c>
      <c r="AL33" s="4">
        <v>0</v>
      </c>
      <c r="AM33" s="4">
        <v>0</v>
      </c>
      <c r="AN33" s="4">
        <v>0</v>
      </c>
      <c r="AO33" s="4">
        <f>AVERAGE(Tabella1[[#This Row],[Lf 02_1]:[Lf 02_4]])</f>
        <v>0</v>
      </c>
      <c r="AP33" s="4">
        <v>0</v>
      </c>
      <c r="AQ33" s="4">
        <v>0</v>
      </c>
      <c r="AR33" s="4">
        <v>0</v>
      </c>
      <c r="AS33" s="4">
        <v>0</v>
      </c>
      <c r="AT33" s="4">
        <f>AVERAGE(Tabella1[[#This Row],[Lf14_1]:[Lf14_4]])</f>
        <v>0</v>
      </c>
    </row>
    <row r="34" spans="1:46" x14ac:dyDescent="0.25">
      <c r="A34" s="3" t="s">
        <v>326</v>
      </c>
      <c r="B34" s="3" t="s">
        <v>201</v>
      </c>
      <c r="C34" s="3" t="s">
        <v>324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f>AVERAGE(Tabella1[[#This Row],[t0_1]:[t0_12]])</f>
        <v>0</v>
      </c>
      <c r="Q34" s="4">
        <v>17</v>
      </c>
      <c r="R34" s="4">
        <v>36.483820511707542</v>
      </c>
      <c r="S34" s="4">
        <v>8.6775704192971137</v>
      </c>
      <c r="T34" s="4">
        <v>6.6487767717823196</v>
      </c>
      <c r="U34" s="4">
        <f>AVERAGE(Tabella1[[#This Row],[LPAL_1]:[LPAL_4]])</f>
        <v>17.202541925696742</v>
      </c>
      <c r="V34" s="4">
        <v>0</v>
      </c>
      <c r="W34" s="4">
        <v>0</v>
      </c>
      <c r="X34" s="4">
        <v>0</v>
      </c>
      <c r="Y34" s="4">
        <v>0</v>
      </c>
      <c r="Z34" s="4">
        <f>AVERAGE(Tabella1[[#This Row],[SII_1]:[SII_4]])</f>
        <v>0</v>
      </c>
      <c r="AA34" s="4">
        <v>0</v>
      </c>
      <c r="AB34" s="4">
        <v>0</v>
      </c>
      <c r="AC34" s="4">
        <v>0</v>
      </c>
      <c r="AD34" s="4">
        <v>0</v>
      </c>
      <c r="AE34" s="4">
        <f>AVERAGE(Tabella1[[#This Row],[V3_1]:[V3_4]])</f>
        <v>0</v>
      </c>
      <c r="AF34" s="4">
        <v>0</v>
      </c>
      <c r="AG34" s="4">
        <v>0</v>
      </c>
      <c r="AH34" s="4">
        <v>0</v>
      </c>
      <c r="AI34" s="4">
        <v>0</v>
      </c>
      <c r="AJ34" s="4">
        <f>AVERAGE(Tabella1[[#This Row],[Y 450 B_1]:[Y 450 B_4]])</f>
        <v>0</v>
      </c>
      <c r="AK34" s="4">
        <v>0</v>
      </c>
      <c r="AL34" s="4">
        <v>0</v>
      </c>
      <c r="AM34" s="4">
        <v>0</v>
      </c>
      <c r="AN34" s="4">
        <v>0</v>
      </c>
      <c r="AO34" s="4">
        <f>AVERAGE(Tabella1[[#This Row],[Lf 02_1]:[Lf 02_4]])</f>
        <v>0</v>
      </c>
      <c r="AP34" s="4">
        <v>0</v>
      </c>
      <c r="AQ34" s="4">
        <v>0</v>
      </c>
      <c r="AR34" s="4">
        <v>0</v>
      </c>
      <c r="AS34" s="4">
        <v>0</v>
      </c>
      <c r="AT34" s="4">
        <f>AVERAGE(Tabella1[[#This Row],[Lf14_1]:[Lf14_4]])</f>
        <v>0</v>
      </c>
    </row>
    <row r="35" spans="1:46" x14ac:dyDescent="0.25">
      <c r="A35" s="3" t="s">
        <v>200</v>
      </c>
      <c r="B35" s="3" t="s">
        <v>201</v>
      </c>
      <c r="C35" s="3" t="s">
        <v>324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f>AVERAGE(Tabella1[[#This Row],[t0_1]:[t0_12]])</f>
        <v>0</v>
      </c>
      <c r="Q35" s="4">
        <v>19.788289145688985</v>
      </c>
      <c r="R35" s="4">
        <v>28</v>
      </c>
      <c r="S35" s="4">
        <v>41.264549725035003</v>
      </c>
      <c r="T35" s="4">
        <v>24.281651317071908</v>
      </c>
      <c r="U35" s="4">
        <f>AVERAGE(Tabella1[[#This Row],[LPAL_1]:[LPAL_4]])</f>
        <v>28.333622546948973</v>
      </c>
      <c r="V35" s="4">
        <v>18.057380538068934</v>
      </c>
      <c r="W35" s="4">
        <v>18.492647057333656</v>
      </c>
      <c r="X35" s="4">
        <v>21</v>
      </c>
      <c r="Y35" s="4">
        <v>27.24329926460554</v>
      </c>
      <c r="Z35" s="4">
        <f>AVERAGE(Tabella1[[#This Row],[SII_1]:[SII_4]])</f>
        <v>21.198331715002034</v>
      </c>
      <c r="AA35" s="4">
        <v>0</v>
      </c>
      <c r="AB35" s="4">
        <v>0</v>
      </c>
      <c r="AC35" s="4">
        <v>0</v>
      </c>
      <c r="AD35" s="4">
        <v>0</v>
      </c>
      <c r="AE35" s="4">
        <f>AVERAGE(Tabella1[[#This Row],[V3_1]:[V3_4]])</f>
        <v>0</v>
      </c>
      <c r="AF35" s="4">
        <v>0</v>
      </c>
      <c r="AG35" s="4">
        <v>0</v>
      </c>
      <c r="AH35" s="4">
        <v>0</v>
      </c>
      <c r="AI35" s="4">
        <v>0</v>
      </c>
      <c r="AJ35" s="4">
        <f>AVERAGE(Tabella1[[#This Row],[Y 450 B_1]:[Y 450 B_4]])</f>
        <v>0</v>
      </c>
      <c r="AK35" s="4">
        <v>0</v>
      </c>
      <c r="AL35" s="4">
        <v>0</v>
      </c>
      <c r="AM35" s="4">
        <v>0</v>
      </c>
      <c r="AN35" s="4">
        <v>0</v>
      </c>
      <c r="AO35" s="4">
        <f>AVERAGE(Tabella1[[#This Row],[Lf 02_1]:[Lf 02_4]])</f>
        <v>0</v>
      </c>
      <c r="AP35" s="4">
        <v>29.325554278844869</v>
      </c>
      <c r="AQ35" s="4">
        <v>24.878031290068339</v>
      </c>
      <c r="AR35" s="4">
        <v>27.975574543848062</v>
      </c>
      <c r="AS35" s="4">
        <v>21.854475653713365</v>
      </c>
      <c r="AT35" s="4">
        <f>AVERAGE(Tabella1[[#This Row],[Lf14_1]:[Lf14_4]])</f>
        <v>26.008408941618661</v>
      </c>
    </row>
    <row r="36" spans="1:46" x14ac:dyDescent="0.25">
      <c r="A36" s="3" t="s">
        <v>202</v>
      </c>
      <c r="B36" s="3" t="s">
        <v>201</v>
      </c>
      <c r="C36" s="3" t="s">
        <v>324</v>
      </c>
      <c r="D36" s="4">
        <v>21.226572986591453</v>
      </c>
      <c r="E36" s="4">
        <v>20.17561862170901</v>
      </c>
      <c r="F36" s="4">
        <v>28.932160904316671</v>
      </c>
      <c r="G36" s="4">
        <v>25.009695977917112</v>
      </c>
      <c r="H36" s="4">
        <f ca="1">AVERAGE(Tabella1[[#This Row],[t0_1]:[t0_12]])</f>
        <v>25.569648623460786</v>
      </c>
      <c r="I36" s="4">
        <v>30.638186324809265</v>
      </c>
      <c r="J36" s="4">
        <v>23.377355138883701</v>
      </c>
      <c r="K36" s="4">
        <v>19.891416366056582</v>
      </c>
      <c r="L36" s="4">
        <f ca="1">AVERAGE(Tabella1[[#This Row],[t0_1]:[t0_12]])</f>
        <v>25.569648623460786</v>
      </c>
      <c r="M36" s="4">
        <v>40.212272694082706</v>
      </c>
      <c r="N36" s="4">
        <v>15.116061298801601</v>
      </c>
      <c r="O36" s="4">
        <v>31.117145921439775</v>
      </c>
      <c r="P36" s="4">
        <f ca="1">AVERAGE(Tabella1[[#This Row],[t0_1]:[t0_12]])</f>
        <v>25.569648623460786</v>
      </c>
      <c r="Q36" s="4">
        <v>24.392500816134199</v>
      </c>
      <c r="R36" s="4">
        <v>29</v>
      </c>
      <c r="S36" s="4">
        <v>37.401974796670125</v>
      </c>
      <c r="T36" s="4">
        <v>23.991957681294338</v>
      </c>
      <c r="U36" s="4">
        <f>AVERAGE(Tabella1[[#This Row],[LPAL_1]:[LPAL_4]])</f>
        <v>28.696608323524664</v>
      </c>
      <c r="V36" s="4">
        <v>19.812598808629982</v>
      </c>
      <c r="W36" s="4">
        <v>21.137991641706389</v>
      </c>
      <c r="X36" s="4">
        <v>23</v>
      </c>
      <c r="Y36" s="4">
        <v>27.156916733295823</v>
      </c>
      <c r="Z36" s="4">
        <f>AVERAGE(Tabella1[[#This Row],[SII_1]:[SII_4]])</f>
        <v>22.776876795908048</v>
      </c>
      <c r="AA36" s="4">
        <v>0</v>
      </c>
      <c r="AB36" s="4">
        <v>0</v>
      </c>
      <c r="AC36" s="4">
        <v>0</v>
      </c>
      <c r="AD36" s="4">
        <v>0</v>
      </c>
      <c r="AE36" s="4">
        <f>AVERAGE(Tabella1[[#This Row],[V3_1]:[V3_4]])</f>
        <v>0</v>
      </c>
      <c r="AF36" s="4">
        <v>31.051965777668649</v>
      </c>
      <c r="AG36" s="4">
        <v>27.514787581645741</v>
      </c>
      <c r="AH36" s="4">
        <v>19.107327400019226</v>
      </c>
      <c r="AI36" s="4">
        <v>26</v>
      </c>
      <c r="AJ36" s="4">
        <f>AVERAGE(Tabella1[[#This Row],[Y 450 B_1]:[Y 450 B_4]])</f>
        <v>25.918520189833405</v>
      </c>
      <c r="AK36" s="4">
        <v>6.1368360907628459</v>
      </c>
      <c r="AL36" s="4">
        <v>10.932895165282938</v>
      </c>
      <c r="AM36" s="4">
        <v>18.957936670680333</v>
      </c>
      <c r="AN36" s="4">
        <v>12</v>
      </c>
      <c r="AO36" s="4">
        <f>AVERAGE(Tabella1[[#This Row],[Lf 02_1]:[Lf 02_4]])</f>
        <v>12.006916981681529</v>
      </c>
      <c r="AP36" s="4">
        <v>29.325554278844869</v>
      </c>
      <c r="AQ36" s="4">
        <v>24.994398893868489</v>
      </c>
      <c r="AR36" s="4">
        <v>28.102308832613733</v>
      </c>
      <c r="AS36" s="4">
        <v>21.854475653713365</v>
      </c>
      <c r="AT36" s="4">
        <f>AVERAGE(Tabella1[[#This Row],[Lf14_1]:[Lf14_4]])</f>
        <v>26.069184414760112</v>
      </c>
    </row>
    <row r="37" spans="1:46" x14ac:dyDescent="0.25">
      <c r="A37" s="3" t="s">
        <v>203</v>
      </c>
      <c r="B37" s="3" t="s">
        <v>201</v>
      </c>
      <c r="C37" s="3" t="s">
        <v>324</v>
      </c>
      <c r="D37" s="4">
        <v>9.800368073480751</v>
      </c>
      <c r="E37" s="4">
        <v>11.106837237860978</v>
      </c>
      <c r="F37" s="4">
        <v>16.306330256787874</v>
      </c>
      <c r="G37" s="4">
        <v>10.913099256561592</v>
      </c>
      <c r="H37" s="4">
        <f ca="1">AVERAGE(Tabella1[[#This Row],[t0_1]:[t0_12]])</f>
        <v>16.129339109179124</v>
      </c>
      <c r="I37" s="4">
        <f ca="1">AVERAGE(Tabella1[[#This Row],[t0_1]:[t0_12]])</f>
        <v>16.129339109179124</v>
      </c>
      <c r="J37" s="4">
        <v>31.979673884196945</v>
      </c>
      <c r="K37" s="4">
        <v>21.747990129614728</v>
      </c>
      <c r="L37" s="4">
        <f ca="1">AVERAGE(Tabella1[[#This Row],[t0_1]:[t0_12]])</f>
        <v>16.129339109179124</v>
      </c>
      <c r="M37" s="4">
        <f ca="1">AVERAGE(Tabella1[[#This Row],[t0_1]:[t0_12]])</f>
        <v>16.129339109179124</v>
      </c>
      <c r="N37" s="4">
        <f ca="1">AVERAGE(Tabella1[[#This Row],[t0_1]:[t0_12]])</f>
        <v>16.129339109179124</v>
      </c>
      <c r="O37" s="4">
        <v>11.051074925751003</v>
      </c>
      <c r="P37" s="4">
        <f ca="1">AVERAGE(Tabella1[[#This Row],[t0_1]:[t0_12]])</f>
        <v>16.129339109179124</v>
      </c>
      <c r="Q37" s="4">
        <v>11.215797980845869</v>
      </c>
      <c r="R37" s="4">
        <v>2.9885964559911455</v>
      </c>
      <c r="S37" s="4">
        <v>9</v>
      </c>
      <c r="T37" s="4">
        <v>11.727816713467886</v>
      </c>
      <c r="U37" s="4">
        <f>AVERAGE(Tabella1[[#This Row],[LPAL_1]:[LPAL_4]])</f>
        <v>8.7330527875762254</v>
      </c>
      <c r="V37" s="4">
        <v>8.8083318817920553</v>
      </c>
      <c r="W37" s="4">
        <v>9.1327011849872335</v>
      </c>
      <c r="X37" s="4">
        <v>10</v>
      </c>
      <c r="Y37" s="4">
        <v>12.067120155787077</v>
      </c>
      <c r="Z37" s="4">
        <f>AVERAGE(Tabella1[[#This Row],[SII_1]:[SII_4]])</f>
        <v>10.002038305641591</v>
      </c>
      <c r="AA37" s="4">
        <v>4</v>
      </c>
      <c r="AB37" s="4">
        <v>3.033152385616285</v>
      </c>
      <c r="AC37" s="4">
        <v>2.1473920670273969</v>
      </c>
      <c r="AD37" s="4">
        <v>6.4480045060597417</v>
      </c>
      <c r="AE37" s="4">
        <f>AVERAGE(Tabella1[[#This Row],[V3_1]:[V3_4]])</f>
        <v>3.9071372396758557</v>
      </c>
      <c r="AF37" s="4">
        <v>21.548429237054695</v>
      </c>
      <c r="AG37" s="4">
        <v>17.092803616656173</v>
      </c>
      <c r="AH37" s="4">
        <v>12.63490369373185</v>
      </c>
      <c r="AI37" s="4">
        <v>5.2502541734396768</v>
      </c>
      <c r="AJ37" s="4">
        <f>AVERAGE(Tabella1[[#This Row],[Y 450 B_1]:[Y 450 B_4]])</f>
        <v>14.131597680220599</v>
      </c>
      <c r="AK37" s="4">
        <v>1.5774784149503207</v>
      </c>
      <c r="AL37" s="4">
        <v>0.89652615811497327</v>
      </c>
      <c r="AM37" s="4">
        <v>5.4042214008140963</v>
      </c>
      <c r="AN37" s="4">
        <v>4.9482567032034526</v>
      </c>
      <c r="AO37" s="4">
        <f>AVERAGE(Tabella1[[#This Row],[Lf 02_1]:[Lf 02_4]])</f>
        <v>3.2066206692707109</v>
      </c>
      <c r="AP37" s="4">
        <v>4.6084690541334776</v>
      </c>
      <c r="AQ37" s="4">
        <v>3.9469207378711828</v>
      </c>
      <c r="AR37" s="4">
        <v>3.1417721528202591</v>
      </c>
      <c r="AS37" s="4">
        <v>3.7587870403256209</v>
      </c>
      <c r="AT37" s="4">
        <f>AVERAGE(Tabella1[[#This Row],[Lf14_1]:[Lf14_4]])</f>
        <v>3.8639872462876355</v>
      </c>
    </row>
    <row r="38" spans="1:46" x14ac:dyDescent="0.25">
      <c r="A38" s="3" t="s">
        <v>327</v>
      </c>
      <c r="B38" s="3" t="s">
        <v>201</v>
      </c>
      <c r="C38" s="3" t="s">
        <v>324</v>
      </c>
      <c r="D38" s="4">
        <v>57.313626122921541</v>
      </c>
      <c r="E38" s="4">
        <v>53.854388168234571</v>
      </c>
      <c r="F38" s="4">
        <v>81.891554417064143</v>
      </c>
      <c r="G38" s="4">
        <v>73.453515400137235</v>
      </c>
      <c r="H38" s="4">
        <f ca="1">AVERAGE(Tabella1[[#This Row],[t0_1]:[t0_12]])</f>
        <v>49.87786842422922</v>
      </c>
      <c r="I38" s="4">
        <v>19.890706119691259</v>
      </c>
      <c r="J38" s="4">
        <v>65.656688982095105</v>
      </c>
      <c r="K38" s="4">
        <v>26.013317758565883</v>
      </c>
      <c r="L38" s="4">
        <v>34.950715545084101</v>
      </c>
      <c r="M38" s="4">
        <v>55.739711316367178</v>
      </c>
      <c r="N38" s="4">
        <v>30.300946900087752</v>
      </c>
      <c r="O38" s="4">
        <v>49.591381936272633</v>
      </c>
      <c r="P38" s="4">
        <f ca="1">AVERAGE(Tabella1[[#This Row],[t0_1]:[t0_12]])</f>
        <v>49.87786842422922</v>
      </c>
      <c r="Q38" s="4">
        <v>0</v>
      </c>
      <c r="R38" s="4">
        <v>0</v>
      </c>
      <c r="S38" s="4">
        <v>0</v>
      </c>
      <c r="T38" s="4">
        <v>0</v>
      </c>
      <c r="U38" s="4">
        <f>AVERAGE(Tabella1[[#This Row],[LPAL_1]:[LPAL_4]])</f>
        <v>0</v>
      </c>
      <c r="V38" s="4">
        <v>60.511951561291923</v>
      </c>
      <c r="W38" s="4">
        <v>56.415704248503218</v>
      </c>
      <c r="X38" s="4">
        <v>0</v>
      </c>
      <c r="Y38" s="4">
        <v>72.111148472105754</v>
      </c>
      <c r="Z38" s="4">
        <f>AVERAGE(Tabella1[[#This Row],[SII_1]:[SII_4]])</f>
        <v>47.259701070475224</v>
      </c>
      <c r="AA38" s="4">
        <v>0</v>
      </c>
      <c r="AB38" s="4">
        <v>0</v>
      </c>
      <c r="AC38" s="4">
        <v>0</v>
      </c>
      <c r="AD38" s="4">
        <v>0</v>
      </c>
      <c r="AE38" s="4">
        <f>AVERAGE(Tabella1[[#This Row],[V3_1]:[V3_4]])</f>
        <v>0</v>
      </c>
      <c r="AF38" s="4">
        <v>57</v>
      </c>
      <c r="AG38" s="4">
        <v>72.296498505059716</v>
      </c>
      <c r="AH38" s="4">
        <v>46.370319016701181</v>
      </c>
      <c r="AI38" s="4">
        <v>50.880484778517911</v>
      </c>
      <c r="AJ38" s="4">
        <f>AVERAGE(Tabella1[[#This Row],[Y 450 B_1]:[Y 450 B_4]])</f>
        <v>56.636825575069707</v>
      </c>
      <c r="AK38" s="4">
        <v>0</v>
      </c>
      <c r="AL38" s="4">
        <v>0</v>
      </c>
      <c r="AM38" s="4">
        <v>0</v>
      </c>
      <c r="AN38" s="4">
        <v>0</v>
      </c>
      <c r="AO38" s="4">
        <f>AVERAGE(Tabella1[[#This Row],[Lf 02_1]:[Lf 02_4]])</f>
        <v>0</v>
      </c>
      <c r="AP38" s="4">
        <v>43</v>
      </c>
      <c r="AQ38" s="4">
        <v>41.508150133852745</v>
      </c>
      <c r="AR38" s="4">
        <v>42.995627164928131</v>
      </c>
      <c r="AS38" s="4">
        <v>43.828657522111428</v>
      </c>
      <c r="AT38" s="4">
        <f>AVERAGE(Tabella1[[#This Row],[Lf14_1]:[Lf14_4]])</f>
        <v>42.833108705223076</v>
      </c>
    </row>
    <row r="39" spans="1:46" x14ac:dyDescent="0.25">
      <c r="A39" s="3" t="s">
        <v>204</v>
      </c>
      <c r="B39" s="3" t="s">
        <v>201</v>
      </c>
      <c r="C39" s="3" t="s">
        <v>324</v>
      </c>
      <c r="D39" s="4">
        <v>59.536566934936062</v>
      </c>
      <c r="E39" s="4">
        <v>60.16375671011761</v>
      </c>
      <c r="F39" s="4">
        <f ca="1">AVERAGE(Tabella1[[#This Row],[t0_1]:[t0_12]])</f>
        <v>45.69871230538994</v>
      </c>
      <c r="G39" s="4">
        <v>23.848133592952031</v>
      </c>
      <c r="H39" s="4">
        <f ca="1">AVERAGE(Tabella1[[#This Row],[t0_1]:[t0_12]])</f>
        <v>45.69871230538994</v>
      </c>
      <c r="I39" s="4">
        <v>49.061992721586378</v>
      </c>
      <c r="J39" s="4">
        <v>65.656688982095105</v>
      </c>
      <c r="K39" s="4">
        <v>25.962318271954199</v>
      </c>
      <c r="L39" s="4">
        <v>35.498495885076821</v>
      </c>
      <c r="M39" s="4">
        <v>57.550714465654266</v>
      </c>
      <c r="N39" s="4">
        <v>30.300946900087752</v>
      </c>
      <c r="O39" s="4">
        <v>49.407508589439232</v>
      </c>
      <c r="P39" s="4">
        <f ca="1">AVERAGE(Tabella1[[#This Row],[t0_1]:[t0_12]])</f>
        <v>45.69871230538994</v>
      </c>
      <c r="Q39" s="4">
        <v>60.807398998554532</v>
      </c>
      <c r="R39" s="4">
        <v>76.329192256339653</v>
      </c>
      <c r="S39" s="4">
        <v>58</v>
      </c>
      <c r="T39" s="4">
        <v>37.359097599633351</v>
      </c>
      <c r="U39" s="4">
        <f>AVERAGE(Tabella1[[#This Row],[LPAL_1]:[LPAL_4]])</f>
        <v>58.123922213631886</v>
      </c>
      <c r="V39" s="4">
        <v>54.386597415793176</v>
      </c>
      <c r="W39" s="4">
        <v>39.229482261150864</v>
      </c>
      <c r="X39" s="4">
        <v>57.986668307065251</v>
      </c>
      <c r="Y39" s="4">
        <v>26.430457239871075</v>
      </c>
      <c r="Z39" s="4">
        <f>AVERAGE(Tabella1[[#This Row],[SII_1]:[SII_4]])</f>
        <v>44.508301305970093</v>
      </c>
      <c r="AA39" s="4">
        <v>0</v>
      </c>
      <c r="AB39" s="4">
        <v>0</v>
      </c>
      <c r="AC39" s="4">
        <v>0</v>
      </c>
      <c r="AD39" s="4">
        <v>0</v>
      </c>
      <c r="AE39" s="4">
        <f>AVERAGE(Tabella1[[#This Row],[V3_1]:[V3_4]])</f>
        <v>0</v>
      </c>
      <c r="AF39" s="4">
        <v>21</v>
      </c>
      <c r="AG39" s="4">
        <v>14.738923531575505</v>
      </c>
      <c r="AH39" s="4">
        <v>31.125164221244827</v>
      </c>
      <c r="AI39" s="4">
        <v>16.844406093005105</v>
      </c>
      <c r="AJ39" s="4">
        <f>AVERAGE(Tabella1[[#This Row],[Y 450 B_1]:[Y 450 B_4]])</f>
        <v>20.927123461456361</v>
      </c>
      <c r="AK39" s="4">
        <v>0</v>
      </c>
      <c r="AL39" s="4">
        <v>0</v>
      </c>
      <c r="AM39" s="4">
        <v>0</v>
      </c>
      <c r="AN39" s="4">
        <v>0</v>
      </c>
      <c r="AO39" s="4">
        <f>AVERAGE(Tabella1[[#This Row],[Lf 02_1]:[Lf 02_4]])</f>
        <v>0</v>
      </c>
      <c r="AP39" s="4">
        <v>9</v>
      </c>
      <c r="AQ39" s="4">
        <v>8.9079605581556418</v>
      </c>
      <c r="AR39" s="4">
        <v>9.7050059233229504</v>
      </c>
      <c r="AS39" s="4">
        <v>9.0813108801333051</v>
      </c>
      <c r="AT39" s="4">
        <f>AVERAGE(Tabella1[[#This Row],[Lf14_1]:[Lf14_4]])</f>
        <v>9.1735693404029739</v>
      </c>
    </row>
    <row r="40" spans="1:46" x14ac:dyDescent="0.25">
      <c r="A40" s="3" t="s">
        <v>205</v>
      </c>
      <c r="B40" s="3" t="s">
        <v>201</v>
      </c>
      <c r="C40" s="3" t="s">
        <v>324</v>
      </c>
      <c r="D40" s="4">
        <v>15.47672140324474</v>
      </c>
      <c r="E40" s="4">
        <v>22.253390205002443</v>
      </c>
      <c r="F40" s="4">
        <v>30.573793573935035</v>
      </c>
      <c r="G40" s="4">
        <v>22.104982103245568</v>
      </c>
      <c r="H40" s="4">
        <v>2.3232900286342564</v>
      </c>
      <c r="I40" s="4">
        <v>5.8104217440176011</v>
      </c>
      <c r="J40" s="4">
        <v>21.339560268270173</v>
      </c>
      <c r="K40" s="4">
        <v>15.037342965624438</v>
      </c>
      <c r="L40" s="4">
        <v>0.67056097444009777</v>
      </c>
      <c r="M40" s="4">
        <v>3.0635579474261774</v>
      </c>
      <c r="N40" s="4">
        <v>1.9296415904313069</v>
      </c>
      <c r="O40" s="4">
        <v>4.9865891437747534</v>
      </c>
      <c r="P40" s="4">
        <f>AVERAGE(Tabella1[[#This Row],[t0_1]:[t0_12]])</f>
        <v>12.130820995670552</v>
      </c>
      <c r="Q40" s="4">
        <v>22.482369122891125</v>
      </c>
      <c r="R40" s="4">
        <v>22</v>
      </c>
      <c r="S40" s="4">
        <v>21.427759599662433</v>
      </c>
      <c r="T40" s="4">
        <v>23.068998083976116</v>
      </c>
      <c r="U40" s="4">
        <f>AVERAGE(Tabella1[[#This Row],[LPAL_1]:[LPAL_4]])</f>
        <v>22.244781701632419</v>
      </c>
      <c r="V40" s="4">
        <v>20.274270483781255</v>
      </c>
      <c r="W40" s="4">
        <v>16.771770962311553</v>
      </c>
      <c r="X40" s="4">
        <v>54.517850178908624</v>
      </c>
      <c r="Y40" s="4">
        <v>48.36106325854815</v>
      </c>
      <c r="Z40" s="4">
        <f>AVERAGE(Tabella1[[#This Row],[SII_1]:[SII_4]])</f>
        <v>34.981238720887397</v>
      </c>
      <c r="AA40" s="4">
        <v>6.9822439867330583</v>
      </c>
      <c r="AB40" s="4">
        <v>4.1218398709824031</v>
      </c>
      <c r="AC40" s="4">
        <v>2.5661903597382874</v>
      </c>
      <c r="AD40" s="4">
        <v>5.4402736779581629</v>
      </c>
      <c r="AE40" s="4">
        <f>AVERAGE(Tabella1[[#This Row],[V3_1]:[V3_4]])</f>
        <v>4.777636973852978</v>
      </c>
      <c r="AF40" s="4">
        <v>0</v>
      </c>
      <c r="AG40" s="4">
        <v>0</v>
      </c>
      <c r="AH40" s="4">
        <v>0</v>
      </c>
      <c r="AI40" s="4">
        <v>0</v>
      </c>
      <c r="AJ40" s="4">
        <f>AVERAGE(Tabella1[[#This Row],[Y 450 B_1]:[Y 450 B_4]])</f>
        <v>0</v>
      </c>
      <c r="AK40" s="4">
        <v>0</v>
      </c>
      <c r="AL40" s="4">
        <v>0</v>
      </c>
      <c r="AM40" s="4">
        <v>0</v>
      </c>
      <c r="AN40" s="4">
        <v>0</v>
      </c>
      <c r="AO40" s="4">
        <f>AVERAGE(Tabella1[[#This Row],[Lf 02_1]:[Lf 02_4]])</f>
        <v>0</v>
      </c>
      <c r="AP40" s="4">
        <v>0</v>
      </c>
      <c r="AQ40" s="4">
        <v>0</v>
      </c>
      <c r="AR40" s="4">
        <v>0</v>
      </c>
      <c r="AS40" s="4">
        <v>0</v>
      </c>
      <c r="AT40" s="4">
        <f>AVERAGE(Tabella1[[#This Row],[Lf14_1]:[Lf14_4]])</f>
        <v>0</v>
      </c>
    </row>
    <row r="41" spans="1:46" x14ac:dyDescent="0.25">
      <c r="A41" s="3" t="s">
        <v>328</v>
      </c>
      <c r="B41" s="3" t="s">
        <v>201</v>
      </c>
      <c r="C41" s="3" t="s">
        <v>324</v>
      </c>
      <c r="D41" s="4">
        <v>47.367024260001195</v>
      </c>
      <c r="E41" s="4">
        <v>63.029678637552031</v>
      </c>
      <c r="F41" s="4">
        <v>83.559962803867762</v>
      </c>
      <c r="G41" s="4">
        <v>58.723874539954096</v>
      </c>
      <c r="H41" s="4">
        <v>2.7894064283764344</v>
      </c>
      <c r="I41" s="4">
        <v>11.360134518553892</v>
      </c>
      <c r="J41" s="4">
        <v>65.713662576127916</v>
      </c>
      <c r="K41" s="4">
        <v>57.215150079200832</v>
      </c>
      <c r="L41" s="4">
        <v>2.9511698911618445</v>
      </c>
      <c r="M41" s="4">
        <v>13.750063114261884</v>
      </c>
      <c r="N41" s="4">
        <v>7.6788457054198647</v>
      </c>
      <c r="O41" s="4">
        <v>13.478376506455334</v>
      </c>
      <c r="P41" s="4">
        <f>AVERAGE(Tabella1[[#This Row],[t0_1]:[t0_12]])</f>
        <v>35.634779088411086</v>
      </c>
      <c r="Q41" s="4">
        <v>56.769231348629212</v>
      </c>
      <c r="R41" s="4">
        <v>69</v>
      </c>
      <c r="S41" s="4">
        <v>80.444517181237075</v>
      </c>
      <c r="T41" s="4">
        <v>70.352257523800759</v>
      </c>
      <c r="U41" s="4">
        <f>AVERAGE(Tabella1[[#This Row],[LPAL_1]:[LPAL_4]])</f>
        <v>69.141501513416756</v>
      </c>
      <c r="V41" s="4">
        <v>53.196728510733095</v>
      </c>
      <c r="W41" s="4">
        <v>55.857517094002148</v>
      </c>
      <c r="X41" s="4">
        <v>84.376143019198636</v>
      </c>
      <c r="Y41" s="4">
        <v>76.344060076662743</v>
      </c>
      <c r="Z41" s="4">
        <f>AVERAGE(Tabella1[[#This Row],[SII_1]:[SII_4]])</f>
        <v>67.443612175149156</v>
      </c>
      <c r="AA41" s="4">
        <v>10.364994751396072</v>
      </c>
      <c r="AB41" s="4">
        <v>9.2357719157016422</v>
      </c>
      <c r="AC41" s="4">
        <v>6.3758792085773175</v>
      </c>
      <c r="AD41" s="4">
        <v>12.096105752214234</v>
      </c>
      <c r="AE41" s="4">
        <f>AVERAGE(Tabella1[[#This Row],[V3_1]:[V3_4]])</f>
        <v>9.518187906972317</v>
      </c>
      <c r="AF41" s="4">
        <v>107.88050754782353</v>
      </c>
      <c r="AG41" s="4">
        <v>92.483077185171581</v>
      </c>
      <c r="AH41" s="4">
        <v>69.524293082623061</v>
      </c>
      <c r="AI41" s="4">
        <v>90</v>
      </c>
      <c r="AJ41" s="4">
        <f>AVERAGE(Tabella1[[#This Row],[Y 450 B_1]:[Y 450 B_4]])</f>
        <v>89.971969453904535</v>
      </c>
      <c r="AK41" s="4">
        <v>1.433927950857572</v>
      </c>
      <c r="AL41" s="4">
        <v>2.3280925549217</v>
      </c>
      <c r="AM41" s="4">
        <v>11.241038161554588</v>
      </c>
      <c r="AN41" s="4">
        <v>5</v>
      </c>
      <c r="AO41" s="4">
        <f>AVERAGE(Tabella1[[#This Row],[Lf 02_1]:[Lf 02_4]])</f>
        <v>5.0007646668334651</v>
      </c>
      <c r="AP41" s="4">
        <v>15.811170250766889</v>
      </c>
      <c r="AQ41" s="4">
        <v>12.282057668869751</v>
      </c>
      <c r="AR41" s="4">
        <v>13.080945167167139</v>
      </c>
      <c r="AS41" s="4">
        <v>10.562407554268926</v>
      </c>
      <c r="AT41" s="4">
        <f>AVERAGE(Tabella1[[#This Row],[Lf14_1]:[Lf14_4]])</f>
        <v>12.934145160268177</v>
      </c>
    </row>
    <row r="42" spans="1:46" x14ac:dyDescent="0.25">
      <c r="A42" s="3" t="s">
        <v>329</v>
      </c>
      <c r="B42" s="3" t="s">
        <v>201</v>
      </c>
      <c r="C42" s="3" t="s">
        <v>324</v>
      </c>
      <c r="D42" s="4">
        <v>8</v>
      </c>
      <c r="E42" s="4">
        <v>6.7096501762542795</v>
      </c>
      <c r="F42" s="4">
        <v>9.8237538818176606</v>
      </c>
      <c r="G42" s="4">
        <v>7.7469808821359329</v>
      </c>
      <c r="H42" s="4">
        <v>1.9966610408657677</v>
      </c>
      <c r="I42" s="4">
        <v>10.009118520792775</v>
      </c>
      <c r="J42" s="4">
        <f ca="1">AVERAGE(Tabella1[[#This Row],[t0_1]:[t0_12]])</f>
        <v>7.8285191267261691</v>
      </c>
      <c r="K42" s="4">
        <v>3.4601515833437602</v>
      </c>
      <c r="L42" s="4">
        <v>2.9511698911618445</v>
      </c>
      <c r="M42" s="4">
        <v>13.750063114261884</v>
      </c>
      <c r="N42" s="4">
        <v>8.3592656701724479</v>
      </c>
      <c r="O42" s="4">
        <v>13.478376506455334</v>
      </c>
      <c r="P42" s="4">
        <f ca="1">AVERAGE(Tabella1[[#This Row],[t0_1]:[t0_12]])</f>
        <v>7.8285191267261691</v>
      </c>
      <c r="Q42" s="4">
        <v>0</v>
      </c>
      <c r="R42" s="4">
        <v>0</v>
      </c>
      <c r="S42" s="4">
        <v>0</v>
      </c>
      <c r="T42" s="4">
        <v>0</v>
      </c>
      <c r="U42" s="4">
        <f>AVERAGE(Tabella1[[#This Row],[LPAL_1]:[LPAL_4]])</f>
        <v>0</v>
      </c>
      <c r="V42" s="4">
        <v>0</v>
      </c>
      <c r="W42" s="4">
        <v>0</v>
      </c>
      <c r="X42" s="4">
        <v>0</v>
      </c>
      <c r="Y42" s="4">
        <v>0</v>
      </c>
      <c r="Z42" s="4">
        <f>AVERAGE(Tabella1[[#This Row],[SII_1]:[SII_4]])</f>
        <v>0</v>
      </c>
      <c r="AA42" s="4">
        <v>0</v>
      </c>
      <c r="AB42" s="4">
        <v>0</v>
      </c>
      <c r="AC42" s="4">
        <v>0</v>
      </c>
      <c r="AD42" s="4">
        <v>0</v>
      </c>
      <c r="AE42" s="4">
        <f>AVERAGE(Tabella1[[#This Row],[V3_1]:[V3_4]])</f>
        <v>0</v>
      </c>
      <c r="AF42" s="4">
        <v>0</v>
      </c>
      <c r="AG42" s="4">
        <v>0</v>
      </c>
      <c r="AH42" s="4">
        <v>0</v>
      </c>
      <c r="AI42" s="4">
        <v>0</v>
      </c>
      <c r="AJ42" s="4">
        <f>AVERAGE(Tabella1[[#This Row],[Y 450 B_1]:[Y 450 B_4]])</f>
        <v>0</v>
      </c>
      <c r="AK42" s="4">
        <v>0</v>
      </c>
      <c r="AL42" s="4">
        <v>0</v>
      </c>
      <c r="AM42" s="4">
        <v>0</v>
      </c>
      <c r="AN42" s="4">
        <v>0</v>
      </c>
      <c r="AO42" s="4">
        <f>AVERAGE(Tabella1[[#This Row],[Lf 02_1]:[Lf 02_4]])</f>
        <v>0</v>
      </c>
      <c r="AP42" s="4">
        <v>0</v>
      </c>
      <c r="AQ42" s="4">
        <v>0</v>
      </c>
      <c r="AR42" s="4">
        <v>0</v>
      </c>
      <c r="AS42" s="4">
        <v>0</v>
      </c>
      <c r="AT42" s="4">
        <f>AVERAGE(Tabella1[[#This Row],[Lf14_1]:[Lf14_4]])</f>
        <v>0</v>
      </c>
    </row>
    <row r="43" spans="1:46" x14ac:dyDescent="0.25">
      <c r="A43" s="3" t="s">
        <v>206</v>
      </c>
      <c r="B43" s="3" t="s">
        <v>201</v>
      </c>
      <c r="C43" s="3" t="s">
        <v>324</v>
      </c>
      <c r="D43" s="4">
        <v>103.50200881355863</v>
      </c>
      <c r="E43" s="4">
        <v>107.45699944177463</v>
      </c>
      <c r="F43" s="4">
        <v>180.70894849264076</v>
      </c>
      <c r="G43" s="4">
        <v>120.7047486066522</v>
      </c>
      <c r="H43" s="4">
        <f ca="1">AVERAGE(Tabella1[[#This Row],[t0_1]:[t0_12]])</f>
        <v>116.23655801226336</v>
      </c>
      <c r="I43" s="4">
        <f ca="1">AVERAGE(Tabella1[[#This Row],[t0_1]:[t0_12]])</f>
        <v>116.23655801226336</v>
      </c>
      <c r="J43" s="4">
        <v>158.10651172120225</v>
      </c>
      <c r="K43" s="4">
        <v>102.05928733319315</v>
      </c>
      <c r="L43" s="4">
        <f ca="1">AVERAGE(Tabella1[[#This Row],[t0_1]:[t0_12]])</f>
        <v>116.23655801226336</v>
      </c>
      <c r="M43" s="4">
        <f ca="1">AVERAGE(Tabella1[[#This Row],[t0_1]:[t0_12]])</f>
        <v>116.23655801226336</v>
      </c>
      <c r="N43" s="4">
        <f ca="1">AVERAGE(Tabella1[[#This Row],[t0_1]:[t0_12]])</f>
        <v>116.23655801226336</v>
      </c>
      <c r="O43" s="4">
        <v>41.117401676821835</v>
      </c>
      <c r="P43" s="4">
        <f ca="1">AVERAGE(Tabella1[[#This Row],[t0_1]:[t0_12]])</f>
        <v>116.23655801226336</v>
      </c>
      <c r="Q43" s="4">
        <v>152.69978191464821</v>
      </c>
      <c r="R43" s="4">
        <v>133</v>
      </c>
      <c r="S43" s="4">
        <v>126.73418453142962</v>
      </c>
      <c r="T43" s="4">
        <v>119.61498475796033</v>
      </c>
      <c r="U43" s="4">
        <f>AVERAGE(Tabella1[[#This Row],[LPAL_1]:[LPAL_4]])</f>
        <v>133.01223780100955</v>
      </c>
      <c r="V43" s="4">
        <v>118.95690132998567</v>
      </c>
      <c r="W43" s="4">
        <v>118.34723995328244</v>
      </c>
      <c r="X43" s="4">
        <v>136.80663413533429</v>
      </c>
      <c r="Y43" s="4">
        <v>137.07345125051148</v>
      </c>
      <c r="Z43" s="4">
        <f>AVERAGE(Tabella1[[#This Row],[SII_1]:[SII_4]])</f>
        <v>127.79605666727848</v>
      </c>
      <c r="AA43" s="4">
        <v>25.780486026960574</v>
      </c>
      <c r="AB43" s="4">
        <v>22.687169278198521</v>
      </c>
      <c r="AC43" s="4">
        <v>15.67532204628878</v>
      </c>
      <c r="AD43" s="4">
        <v>28.21130211458739</v>
      </c>
      <c r="AE43" s="4">
        <f>AVERAGE(Tabella1[[#This Row],[V3_1]:[V3_4]])</f>
        <v>23.08856986650882</v>
      </c>
      <c r="AF43" s="4">
        <v>195.62693510780309</v>
      </c>
      <c r="AG43" s="4">
        <v>152.61366199369223</v>
      </c>
      <c r="AH43" s="4">
        <v>118.66290583707698</v>
      </c>
      <c r="AI43" s="4">
        <v>86.688756487161086</v>
      </c>
      <c r="AJ43" s="4">
        <f>AVERAGE(Tabella1[[#This Row],[Y 450 B_1]:[Y 450 B_4]])</f>
        <v>138.39806485643334</v>
      </c>
      <c r="AK43" s="4">
        <v>9.2323803721198594</v>
      </c>
      <c r="AL43" s="4">
        <v>9.4334474637208832</v>
      </c>
      <c r="AM43" s="4">
        <v>37.655867542074937</v>
      </c>
      <c r="AN43" s="4">
        <v>19</v>
      </c>
      <c r="AO43" s="4">
        <f>AVERAGE(Tabella1[[#This Row],[Lf 02_1]:[Lf 02_4]])</f>
        <v>18.830423844478922</v>
      </c>
      <c r="AP43" s="4">
        <v>45.350694000829236</v>
      </c>
      <c r="AQ43" s="4">
        <v>40.756780086428364</v>
      </c>
      <c r="AR43" s="4">
        <v>37.423688607127033</v>
      </c>
      <c r="AS43" s="4">
        <v>41.88265808378781</v>
      </c>
      <c r="AT43" s="4">
        <f>AVERAGE(Tabella1[[#This Row],[Lf14_1]:[Lf14_4]])</f>
        <v>41.353455194543109</v>
      </c>
    </row>
    <row r="44" spans="1:46" x14ac:dyDescent="0.25">
      <c r="A44" s="3" t="s">
        <v>207</v>
      </c>
      <c r="B44" s="3" t="s">
        <v>201</v>
      </c>
      <c r="C44" s="3" t="s">
        <v>324</v>
      </c>
      <c r="D44" s="4">
        <v>19.584580398768317</v>
      </c>
      <c r="E44" s="4">
        <v>22.330992094177713</v>
      </c>
      <c r="F44" s="4">
        <v>32.649624859826929</v>
      </c>
      <c r="G44" s="4">
        <v>22.558561998972753</v>
      </c>
      <c r="H44" s="4">
        <f ca="1">AVERAGE(Tabella1[[#This Row],[t0_1]:[t0_12]])</f>
        <v>24.270799052879077</v>
      </c>
      <c r="I44" s="4">
        <f ca="1">AVERAGE(Tabella1[[#This Row],[t0_1]:[t0_12]])</f>
        <v>24.270799052879077</v>
      </c>
      <c r="J44" s="4">
        <v>31.979673884196945</v>
      </c>
      <c r="K44" s="4">
        <v>44.273289415548646</v>
      </c>
      <c r="L44" s="4">
        <f ca="1">AVERAGE(Tabella1[[#This Row],[t0_1]:[t0_12]])</f>
        <v>24.270799052879077</v>
      </c>
      <c r="M44" s="4">
        <v>9.7385948457903186</v>
      </c>
      <c r="N44" s="4">
        <f ca="1">AVERAGE(Tabella1[[#This Row],[t0_1]:[t0_12]])</f>
        <v>24.270799052879077</v>
      </c>
      <c r="O44" s="4">
        <v>11.051074925751003</v>
      </c>
      <c r="P44" s="4">
        <f ca="1">AVERAGE(Tabella1[[#This Row],[t0_1]:[t0_12]])</f>
        <v>24.270799052879077</v>
      </c>
      <c r="Q44" s="4">
        <v>26.42389429713009</v>
      </c>
      <c r="R44" s="4">
        <v>37.029906180355283</v>
      </c>
      <c r="S44" s="4">
        <v>19.567393739010672</v>
      </c>
      <c r="T44" s="4">
        <v>28.227774493361053</v>
      </c>
      <c r="U44" s="4">
        <f>AVERAGE(Tabella1[[#This Row],[LPAL_1]:[LPAL_4]])</f>
        <v>27.812242177464274</v>
      </c>
      <c r="V44" s="4">
        <v>19.94355250604551</v>
      </c>
      <c r="W44" s="4">
        <v>20.399771043056678</v>
      </c>
      <c r="X44" s="4">
        <v>34.911048398646031</v>
      </c>
      <c r="Y44" s="4">
        <v>25.83989732528665</v>
      </c>
      <c r="Z44" s="4">
        <f>AVERAGE(Tabella1[[#This Row],[SII_1]:[SII_4]])</f>
        <v>25.273567318258713</v>
      </c>
      <c r="AA44" s="4">
        <v>0</v>
      </c>
      <c r="AB44" s="4">
        <v>0</v>
      </c>
      <c r="AC44" s="4">
        <v>0</v>
      </c>
      <c r="AD44" s="4">
        <v>0</v>
      </c>
      <c r="AE44" s="4">
        <f>AVERAGE(Tabella1[[#This Row],[V3_1]:[V3_4]])</f>
        <v>0</v>
      </c>
      <c r="AF44" s="4">
        <v>87.026335804479316</v>
      </c>
      <c r="AG44" s="4">
        <v>67.184027622475753</v>
      </c>
      <c r="AH44" s="4">
        <v>47.455235765118253</v>
      </c>
      <c r="AI44" s="4">
        <v>30.500367471163329</v>
      </c>
      <c r="AJ44" s="4">
        <f>AVERAGE(Tabella1[[#This Row],[Y 450 B_1]:[Y 450 B_4]])</f>
        <v>58.041491665809161</v>
      </c>
      <c r="AK44" s="4">
        <v>1.5774784149503207</v>
      </c>
      <c r="AL44" s="4">
        <v>2.5633664871372104</v>
      </c>
      <c r="AM44" s="4">
        <v>9.0287747063181207</v>
      </c>
      <c r="AN44" s="4">
        <v>11.102456301402514</v>
      </c>
      <c r="AO44" s="4">
        <f>AVERAGE(Tabella1[[#This Row],[Lf 02_1]:[Lf 02_4]])</f>
        <v>6.0680189774520414</v>
      </c>
      <c r="AP44" s="4">
        <v>9.6207716292609629</v>
      </c>
      <c r="AQ44" s="4">
        <v>7.8130704760976322</v>
      </c>
      <c r="AR44" s="4">
        <v>6.6483788185297428</v>
      </c>
      <c r="AS44" s="4">
        <v>8.3254125413812776</v>
      </c>
      <c r="AT44" s="4">
        <f>AVERAGE(Tabella1[[#This Row],[Lf14_1]:[Lf14_4]])</f>
        <v>8.101908366317403</v>
      </c>
    </row>
    <row r="45" spans="1:46" x14ac:dyDescent="0.25">
      <c r="A45" s="3" t="s">
        <v>208</v>
      </c>
      <c r="B45" s="3" t="s">
        <v>201</v>
      </c>
      <c r="C45" s="3" t="s">
        <v>324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f>AVERAGE(Tabella1[[#This Row],[t0_1]:[t0_12]])</f>
        <v>0</v>
      </c>
      <c r="Q45" s="4">
        <v>0</v>
      </c>
      <c r="R45" s="4">
        <v>0</v>
      </c>
      <c r="S45" s="4">
        <v>0</v>
      </c>
      <c r="T45" s="4">
        <v>0</v>
      </c>
      <c r="U45" s="4">
        <f>AVERAGE(Tabella1[[#This Row],[LPAL_1]:[LPAL_4]])</f>
        <v>0</v>
      </c>
      <c r="V45" s="4">
        <v>0</v>
      </c>
      <c r="W45" s="4">
        <v>0</v>
      </c>
      <c r="X45" s="4">
        <v>0</v>
      </c>
      <c r="Y45" s="4">
        <v>0</v>
      </c>
      <c r="Z45" s="4">
        <f>AVERAGE(Tabella1[[#This Row],[SII_1]:[SII_4]])</f>
        <v>0</v>
      </c>
      <c r="AA45" s="4">
        <v>0</v>
      </c>
      <c r="AB45" s="4">
        <v>0</v>
      </c>
      <c r="AC45" s="4">
        <v>0</v>
      </c>
      <c r="AD45" s="4">
        <v>0</v>
      </c>
      <c r="AE45" s="4">
        <f>AVERAGE(Tabella1[[#This Row],[V3_1]:[V3_4]])</f>
        <v>0</v>
      </c>
      <c r="AF45" s="4">
        <v>0</v>
      </c>
      <c r="AG45" s="4">
        <v>0</v>
      </c>
      <c r="AH45" s="4">
        <v>0</v>
      </c>
      <c r="AI45" s="4">
        <v>0</v>
      </c>
      <c r="AJ45" s="4">
        <f>AVERAGE(Tabella1[[#This Row],[Y 450 B_1]:[Y 450 B_4]])</f>
        <v>0</v>
      </c>
      <c r="AK45" s="4">
        <v>1.4778602696238501</v>
      </c>
      <c r="AL45" s="4">
        <v>1.4574455024017985</v>
      </c>
      <c r="AM45" s="4">
        <v>9.3330637317595677</v>
      </c>
      <c r="AN45" s="4">
        <v>6.5480252607528158</v>
      </c>
      <c r="AO45" s="4">
        <f>AVERAGE(Tabella1[[#This Row],[Lf 02_1]:[Lf 02_4]])</f>
        <v>4.704098691134508</v>
      </c>
      <c r="AP45" s="4">
        <v>8.9510562125979742</v>
      </c>
      <c r="AQ45" s="4">
        <v>11.521673229601696</v>
      </c>
      <c r="AR45" s="4">
        <v>6.4106427733968969</v>
      </c>
      <c r="AS45" s="4">
        <v>3.1001648750375481</v>
      </c>
      <c r="AT45" s="4">
        <f>AVERAGE(Tabella1[[#This Row],[Lf14_1]:[Lf14_4]])</f>
        <v>7.4958842726585297</v>
      </c>
    </row>
    <row r="46" spans="1:46" x14ac:dyDescent="0.25">
      <c r="A46" s="3" t="s">
        <v>330</v>
      </c>
      <c r="B46" s="3" t="s">
        <v>201</v>
      </c>
      <c r="C46" s="3" t="s">
        <v>324</v>
      </c>
      <c r="D46" s="4">
        <v>34.109499418116755</v>
      </c>
      <c r="E46" s="4">
        <v>36.47215608462205</v>
      </c>
      <c r="F46" s="4">
        <v>56.929250187478864</v>
      </c>
      <c r="G46" s="4">
        <v>38.570377567565203</v>
      </c>
      <c r="H46" s="4">
        <f ca="1">AVERAGE(Tabella1[[#This Row],[t0_1]:[t0_12]])</f>
        <v>91.882537308082803</v>
      </c>
      <c r="I46" s="4">
        <f ca="1">AVERAGE(Tabella1[[#This Row],[t0_1]:[t0_12]])</f>
        <v>91.882537308082803</v>
      </c>
      <c r="J46" s="4">
        <v>66.383050259490361</v>
      </c>
      <c r="K46" s="4">
        <v>43.693280914604159</v>
      </c>
      <c r="L46" s="4">
        <v>135.17307252086192</v>
      </c>
      <c r="M46" s="4">
        <v>208.74787391678305</v>
      </c>
      <c r="N46" s="4">
        <v>135.84483082767429</v>
      </c>
      <c r="O46" s="4">
        <v>162.90198138363149</v>
      </c>
      <c r="P46" s="4">
        <f ca="1">AVERAGE(Tabella1[[#This Row],[t0_1]:[t0_12]])</f>
        <v>91.882537308082803</v>
      </c>
      <c r="Q46" s="4">
        <v>0</v>
      </c>
      <c r="R46" s="4">
        <v>0</v>
      </c>
      <c r="S46" s="4">
        <v>0</v>
      </c>
      <c r="T46" s="4">
        <v>0</v>
      </c>
      <c r="U46" s="4">
        <f>AVERAGE(Tabella1[[#This Row],[LPAL_1]:[LPAL_4]])</f>
        <v>0</v>
      </c>
      <c r="V46" s="4">
        <v>0</v>
      </c>
      <c r="W46" s="4">
        <v>0</v>
      </c>
      <c r="X46" s="4">
        <v>0</v>
      </c>
      <c r="Y46" s="4">
        <v>0</v>
      </c>
      <c r="Z46" s="4">
        <f>AVERAGE(Tabella1[[#This Row],[SII_1]:[SII_4]])</f>
        <v>0</v>
      </c>
      <c r="AA46" s="4">
        <v>0</v>
      </c>
      <c r="AB46" s="4">
        <v>0</v>
      </c>
      <c r="AC46" s="4">
        <v>0</v>
      </c>
      <c r="AD46" s="4">
        <v>0</v>
      </c>
      <c r="AE46" s="4">
        <f>AVERAGE(Tabella1[[#This Row],[V3_1]:[V3_4]])</f>
        <v>0</v>
      </c>
      <c r="AF46" s="4">
        <v>0</v>
      </c>
      <c r="AG46" s="4">
        <v>0</v>
      </c>
      <c r="AH46" s="4">
        <v>0</v>
      </c>
      <c r="AI46" s="4">
        <v>0</v>
      </c>
      <c r="AJ46" s="4">
        <f>AVERAGE(Tabella1[[#This Row],[Y 450 B_1]:[Y 450 B_4]])</f>
        <v>0</v>
      </c>
      <c r="AK46" s="4">
        <v>0</v>
      </c>
      <c r="AL46" s="4">
        <v>0</v>
      </c>
      <c r="AM46" s="4">
        <v>0</v>
      </c>
      <c r="AN46" s="4">
        <v>0</v>
      </c>
      <c r="AO46" s="4">
        <f>AVERAGE(Tabella1[[#This Row],[Lf 02_1]:[Lf 02_4]])</f>
        <v>0</v>
      </c>
      <c r="AP46" s="4">
        <v>0</v>
      </c>
      <c r="AQ46" s="4">
        <v>0</v>
      </c>
      <c r="AR46" s="4">
        <v>0</v>
      </c>
      <c r="AS46" s="4">
        <v>0</v>
      </c>
      <c r="AT46" s="4">
        <f>AVERAGE(Tabella1[[#This Row],[Lf14_1]:[Lf14_4]])</f>
        <v>0</v>
      </c>
    </row>
    <row r="47" spans="1:46" x14ac:dyDescent="0.25">
      <c r="A47" s="3" t="s">
        <v>331</v>
      </c>
      <c r="B47" s="3" t="s">
        <v>201</v>
      </c>
      <c r="C47" s="3" t="s">
        <v>324</v>
      </c>
      <c r="D47" s="4">
        <v>300.57835384495178</v>
      </c>
      <c r="E47" s="4">
        <v>296.20908496802622</v>
      </c>
      <c r="F47" s="4">
        <v>453.57473971336429</v>
      </c>
      <c r="G47" s="4">
        <v>358.92654721141668</v>
      </c>
      <c r="H47" s="4">
        <f ca="1">AVERAGE(Tabella1[[#This Row],[t0_1]:[t0_12]])</f>
        <v>299.67734082970935</v>
      </c>
      <c r="I47" s="4">
        <f ca="1">AVERAGE(Tabella1[[#This Row],[t0_1]:[t0_12]])</f>
        <v>299.67734082970935</v>
      </c>
      <c r="J47" s="4">
        <v>425.68969274898092</v>
      </c>
      <c r="K47" s="4">
        <v>322.57017472157457</v>
      </c>
      <c r="L47" s="4">
        <f ca="1">AVERAGE(Tabella1[[#This Row],[t0_1]:[t0_12]])</f>
        <v>299.67734082970935</v>
      </c>
      <c r="M47" s="4">
        <v>120.40027706261149</v>
      </c>
      <c r="N47" s="4">
        <f ca="1">AVERAGE(Tabella1[[#This Row],[t0_1]:[t0_12]])</f>
        <v>299.67734082970935</v>
      </c>
      <c r="O47" s="4">
        <v>119.46985636674904</v>
      </c>
      <c r="P47" s="4">
        <f ca="1">AVERAGE(Tabella1[[#This Row],[t0_1]:[t0_12]])</f>
        <v>299.67734082970935</v>
      </c>
      <c r="Q47" s="4">
        <v>264.38779306674883</v>
      </c>
      <c r="R47" s="4">
        <v>251</v>
      </c>
      <c r="S47" s="4">
        <v>243.13029741775665</v>
      </c>
      <c r="T47" s="4">
        <v>245.07402695321278</v>
      </c>
      <c r="U47" s="4">
        <f>AVERAGE(Tabella1[[#This Row],[LPAL_1]:[LPAL_4]])</f>
        <v>250.89802935942956</v>
      </c>
      <c r="V47" s="4">
        <v>253.56740209280281</v>
      </c>
      <c r="W47" s="4">
        <v>231.43897501730447</v>
      </c>
      <c r="X47" s="4">
        <v>268.44993785932161</v>
      </c>
      <c r="Y47" s="4">
        <v>300.34100171875565</v>
      </c>
      <c r="Z47" s="4">
        <f>AVERAGE(Tabella1[[#This Row],[SII_1]:[SII_4]])</f>
        <v>263.44932917204613</v>
      </c>
      <c r="AA47" s="4">
        <v>0</v>
      </c>
      <c r="AB47" s="4">
        <v>0</v>
      </c>
      <c r="AC47" s="4">
        <v>0</v>
      </c>
      <c r="AD47" s="4">
        <v>0</v>
      </c>
      <c r="AE47" s="4">
        <f>AVERAGE(Tabella1[[#This Row],[V3_1]:[V3_4]])</f>
        <v>0</v>
      </c>
      <c r="AF47" s="4">
        <v>394</v>
      </c>
      <c r="AG47" s="4">
        <v>487.97834755665076</v>
      </c>
      <c r="AH47" s="4">
        <v>343.36382227458779</v>
      </c>
      <c r="AI47" s="4">
        <v>350.68219749120965</v>
      </c>
      <c r="AJ47" s="4">
        <f>AVERAGE(Tabella1[[#This Row],[Y 450 B_1]:[Y 450 B_4]])</f>
        <v>394.00609183061204</v>
      </c>
      <c r="AK47" s="4">
        <v>0</v>
      </c>
      <c r="AL47" s="4">
        <v>0</v>
      </c>
      <c r="AM47" s="4">
        <v>0</v>
      </c>
      <c r="AN47" s="4">
        <v>0</v>
      </c>
      <c r="AO47" s="4">
        <f>AVERAGE(Tabella1[[#This Row],[Lf 02_1]:[Lf 02_4]])</f>
        <v>0</v>
      </c>
      <c r="AP47" s="4">
        <v>0</v>
      </c>
      <c r="AQ47" s="4">
        <v>0</v>
      </c>
      <c r="AR47" s="4">
        <v>0</v>
      </c>
      <c r="AS47" s="4">
        <v>0</v>
      </c>
      <c r="AT47" s="4">
        <f>AVERAGE(Tabella1[[#This Row],[Lf14_1]:[Lf14_4]])</f>
        <v>0</v>
      </c>
    </row>
    <row r="48" spans="1:46" x14ac:dyDescent="0.25">
      <c r="A48" s="3" t="s">
        <v>332</v>
      </c>
      <c r="B48" s="3" t="s">
        <v>201</v>
      </c>
      <c r="C48" s="3" t="s">
        <v>324</v>
      </c>
      <c r="D48" s="4">
        <v>197.09541297453967</v>
      </c>
      <c r="E48" s="4">
        <v>210.55405059574699</v>
      </c>
      <c r="F48" s="4">
        <v>312.92959994279272</v>
      </c>
      <c r="G48" s="4">
        <v>264.03330261558119</v>
      </c>
      <c r="H48" s="4">
        <f ca="1">AVERAGE(Tabella1[[#This Row],[t0_1]:[t0_12]])</f>
        <v>192.14391349025516</v>
      </c>
      <c r="I48" s="4">
        <f ca="1">AVERAGE(Tabella1[[#This Row],[t0_1]:[t0_12]])</f>
        <v>192.14391349025516</v>
      </c>
      <c r="J48" s="4">
        <v>95.075396344748654</v>
      </c>
      <c r="K48" s="4">
        <v>73.17571846812173</v>
      </c>
      <c r="L48" s="4">
        <f ca="1">AVERAGE(Tabella1[[#This Row],[t0_1]:[t0_12]])</f>
        <v>192.14391349025516</v>
      </c>
      <c r="M48" s="4">
        <f ca="1">AVERAGE(Tabella1[[#This Row],[t0_1]:[t0_12]])</f>
        <v>192.14391349025516</v>
      </c>
      <c r="N48" s="4">
        <f ca="1">AVERAGE(Tabella1[[#This Row],[t0_1]:[t0_12]])</f>
        <v>192.14391349025516</v>
      </c>
      <c r="O48" s="4">
        <f ca="1">AVERAGE(Tabella1[[#This Row],[t0_1]:[t0_12]])</f>
        <v>192.14391349025516</v>
      </c>
      <c r="P48" s="4">
        <f ca="1">AVERAGE(Tabella1[[#This Row],[t0_1]:[t0_12]])</f>
        <v>192.14391349025516</v>
      </c>
      <c r="Q48" s="4">
        <v>207.52635605612542</v>
      </c>
      <c r="R48" s="4">
        <v>84.287100375922094</v>
      </c>
      <c r="S48" s="4">
        <v>43.46102486877308</v>
      </c>
      <c r="T48" s="4">
        <v>234.66083030799547</v>
      </c>
      <c r="U48" s="4">
        <f>AVERAGE(Tabella1[[#This Row],[LPAL_1]:[LPAL_4]])</f>
        <v>142.48382790220404</v>
      </c>
      <c r="V48" s="4">
        <v>208.51381725345004</v>
      </c>
      <c r="W48" s="4">
        <v>202.93624585826532</v>
      </c>
      <c r="X48" s="4">
        <v>223</v>
      </c>
      <c r="Y48" s="4">
        <v>256.94810700318197</v>
      </c>
      <c r="Z48" s="4">
        <f>AVERAGE(Tabella1[[#This Row],[SII_1]:[SII_4]])</f>
        <v>222.84954252872433</v>
      </c>
      <c r="AA48" s="4">
        <v>0</v>
      </c>
      <c r="AB48" s="4">
        <v>0</v>
      </c>
      <c r="AC48" s="4">
        <v>0</v>
      </c>
      <c r="AD48" s="4">
        <v>0</v>
      </c>
      <c r="AE48" s="4">
        <f>AVERAGE(Tabella1[[#This Row],[V3_1]:[V3_4]])</f>
        <v>0</v>
      </c>
      <c r="AF48" s="4">
        <v>144.41311495807381</v>
      </c>
      <c r="AG48" s="4">
        <v>110.19478761898718</v>
      </c>
      <c r="AH48" s="4">
        <v>74.151703217591987</v>
      </c>
      <c r="AI48" s="4">
        <v>65.384462205323786</v>
      </c>
      <c r="AJ48" s="4">
        <f>AVERAGE(Tabella1[[#This Row],[Y 450 B_1]:[Y 450 B_4]])</f>
        <v>98.536016999994189</v>
      </c>
      <c r="AK48" s="4">
        <v>0</v>
      </c>
      <c r="AL48" s="4">
        <v>0</v>
      </c>
      <c r="AM48" s="4">
        <v>0</v>
      </c>
      <c r="AN48" s="4">
        <v>0</v>
      </c>
      <c r="AO48" s="4">
        <f>AVERAGE(Tabella1[[#This Row],[Lf 02_1]:[Lf 02_4]])</f>
        <v>0</v>
      </c>
      <c r="AP48" s="4">
        <v>0</v>
      </c>
      <c r="AQ48" s="4">
        <v>0</v>
      </c>
      <c r="AR48" s="4">
        <v>0</v>
      </c>
      <c r="AS48" s="4">
        <v>0</v>
      </c>
      <c r="AT48" s="4">
        <f>AVERAGE(Tabella1[[#This Row],[Lf14_1]:[Lf14_4]])</f>
        <v>0</v>
      </c>
    </row>
    <row r="49" spans="1:46" x14ac:dyDescent="0.25">
      <c r="A49" s="3" t="s">
        <v>58</v>
      </c>
      <c r="B49" s="3" t="s">
        <v>59</v>
      </c>
      <c r="C49" s="3"/>
      <c r="D49" s="4">
        <v>3.3556459728894286</v>
      </c>
      <c r="E49" s="4">
        <v>18.454275301972498</v>
      </c>
      <c r="F49" s="4">
        <v>20.915951327826924</v>
      </c>
      <c r="G49" s="4">
        <v>9</v>
      </c>
      <c r="H49" s="4">
        <v>1.7501867554240018</v>
      </c>
      <c r="I49" s="4">
        <v>7.4387939672084098</v>
      </c>
      <c r="J49" s="4">
        <v>1.4670179998218948</v>
      </c>
      <c r="K49" s="4">
        <v>3.0315249547341732</v>
      </c>
      <c r="L49" s="4">
        <v>1.9860677720905713</v>
      </c>
      <c r="M49" s="4">
        <v>8.4151426021959228</v>
      </c>
      <c r="N49" s="4">
        <v>11.072843074086489</v>
      </c>
      <c r="O49" s="4">
        <v>22.901001845832997</v>
      </c>
      <c r="P49" s="4">
        <f>AVERAGE(Tabella1[[#This Row],[t0_1]:[t0_12]])</f>
        <v>9.1490376311736092</v>
      </c>
      <c r="Q49" s="4">
        <v>23.898513318735652</v>
      </c>
      <c r="R49" s="4">
        <v>20</v>
      </c>
      <c r="S49" s="4">
        <v>25.683603922156845</v>
      </c>
      <c r="T49" s="4">
        <v>11.71074458995796</v>
      </c>
      <c r="U49" s="4">
        <f>AVERAGE(Tabella1[[#This Row],[LPAL_1]:[LPAL_4]])</f>
        <v>20.323215457712614</v>
      </c>
      <c r="V49" s="4">
        <v>0</v>
      </c>
      <c r="W49" s="4">
        <v>0</v>
      </c>
      <c r="X49" s="4">
        <v>0</v>
      </c>
      <c r="Y49" s="4">
        <v>0</v>
      </c>
      <c r="Z49" s="4">
        <f>AVERAGE(Tabella1[[#This Row],[SII_1]:[SII_4]])</f>
        <v>0</v>
      </c>
      <c r="AA49" s="4">
        <v>0</v>
      </c>
      <c r="AB49" s="4">
        <v>0</v>
      </c>
      <c r="AC49" s="4">
        <v>0</v>
      </c>
      <c r="AD49" s="4">
        <v>0</v>
      </c>
      <c r="AE49" s="4">
        <f>AVERAGE(Tabella1[[#This Row],[V3_1]:[V3_4]])</f>
        <v>0</v>
      </c>
      <c r="AF49" s="4">
        <v>0</v>
      </c>
      <c r="AG49" s="4">
        <v>0</v>
      </c>
      <c r="AH49" s="4">
        <v>0</v>
      </c>
      <c r="AI49" s="4">
        <v>0</v>
      </c>
      <c r="AJ49" s="4">
        <f>AVERAGE(Tabella1[[#This Row],[Y 450 B_1]:[Y 450 B_4]])</f>
        <v>0</v>
      </c>
      <c r="AK49" s="4">
        <v>2.6293456947752194</v>
      </c>
      <c r="AL49" s="4">
        <v>2.7615675736391463</v>
      </c>
      <c r="AM49" s="4">
        <v>9.0448776976474701</v>
      </c>
      <c r="AN49" s="4">
        <v>33.629844651980079</v>
      </c>
      <c r="AO49" s="4">
        <f>AVERAGE(Tabella1[[#This Row],[Lf 02_1]:[Lf 02_4]])</f>
        <v>12.016408904510479</v>
      </c>
      <c r="AP49" s="4">
        <v>0</v>
      </c>
      <c r="AQ49" s="4">
        <v>0</v>
      </c>
      <c r="AR49" s="4">
        <v>0</v>
      </c>
      <c r="AS49" s="4">
        <v>0</v>
      </c>
      <c r="AT49" s="4">
        <f>AVERAGE(Tabella1[[#This Row],[Lf14_1]:[Lf14_4]])</f>
        <v>0</v>
      </c>
    </row>
    <row r="50" spans="1:46" x14ac:dyDescent="0.25">
      <c r="A50" s="3" t="s">
        <v>60</v>
      </c>
      <c r="B50" s="3" t="s">
        <v>59</v>
      </c>
      <c r="C50" s="3"/>
      <c r="D50" s="4">
        <v>3.1030130606925792</v>
      </c>
      <c r="E50" s="4">
        <v>4.7994952959128696</v>
      </c>
      <c r="F50" s="4">
        <v>5.6711132016435508</v>
      </c>
      <c r="G50" s="4">
        <v>5.0790032529147791</v>
      </c>
      <c r="H50" s="4">
        <v>0</v>
      </c>
      <c r="I50" s="4">
        <v>2.1949671676953186</v>
      </c>
      <c r="J50" s="4">
        <v>0</v>
      </c>
      <c r="K50" s="4">
        <v>1.0729522179526645</v>
      </c>
      <c r="L50" s="4">
        <v>0</v>
      </c>
      <c r="M50" s="4">
        <v>0</v>
      </c>
      <c r="N50" s="4">
        <v>0</v>
      </c>
      <c r="O50" s="4">
        <v>0</v>
      </c>
      <c r="P50" s="4">
        <f>AVERAGE(Tabella1[[#This Row],[t0_1]:[t0_12]])</f>
        <v>1.8267120164009798</v>
      </c>
      <c r="Q50" s="4">
        <v>0</v>
      </c>
      <c r="R50" s="4">
        <v>0</v>
      </c>
      <c r="S50" s="4">
        <v>0</v>
      </c>
      <c r="T50" s="4">
        <v>0</v>
      </c>
      <c r="U50" s="4">
        <f>AVERAGE(Tabella1[[#This Row],[LPAL_1]:[LPAL_4]])</f>
        <v>0</v>
      </c>
      <c r="V50" s="4">
        <v>2.7919663105584567</v>
      </c>
      <c r="W50" s="4">
        <v>2.7464761996587059</v>
      </c>
      <c r="X50" s="4">
        <v>10.791462723657348</v>
      </c>
      <c r="Y50" s="4">
        <v>7.6430945319114922</v>
      </c>
      <c r="Z50" s="4">
        <f>AVERAGE(Tabella1[[#This Row],[SII_1]:[SII_4]])</f>
        <v>5.9932499414465017</v>
      </c>
      <c r="AA50" s="4">
        <v>0</v>
      </c>
      <c r="AB50" s="4">
        <v>0</v>
      </c>
      <c r="AC50" s="4">
        <v>0</v>
      </c>
      <c r="AD50" s="4">
        <v>0</v>
      </c>
      <c r="AE50" s="4">
        <f>AVERAGE(Tabella1[[#This Row],[V3_1]:[V3_4]])</f>
        <v>0</v>
      </c>
      <c r="AF50" s="4">
        <v>0</v>
      </c>
      <c r="AG50" s="4">
        <v>0</v>
      </c>
      <c r="AH50" s="4">
        <v>0</v>
      </c>
      <c r="AI50" s="4">
        <v>0</v>
      </c>
      <c r="AJ50" s="4">
        <f>AVERAGE(Tabella1[[#This Row],[Y 450 B_1]:[Y 450 B_4]])</f>
        <v>0</v>
      </c>
      <c r="AK50" s="4">
        <v>0</v>
      </c>
      <c r="AL50" s="4">
        <v>0</v>
      </c>
      <c r="AM50" s="4">
        <v>0</v>
      </c>
      <c r="AN50" s="4">
        <v>0</v>
      </c>
      <c r="AO50" s="4">
        <f>AVERAGE(Tabella1[[#This Row],[Lf 02_1]:[Lf 02_4]])</f>
        <v>0</v>
      </c>
      <c r="AP50" s="4">
        <v>0</v>
      </c>
      <c r="AQ50" s="4">
        <v>0</v>
      </c>
      <c r="AR50" s="4">
        <v>0</v>
      </c>
      <c r="AS50" s="4">
        <v>0</v>
      </c>
      <c r="AT50" s="4">
        <f>AVERAGE(Tabella1[[#This Row],[Lf14_1]:[Lf14_4]])</f>
        <v>0</v>
      </c>
    </row>
    <row r="51" spans="1:46" x14ac:dyDescent="0.25">
      <c r="A51" s="3" t="s">
        <v>61</v>
      </c>
      <c r="B51" s="3" t="s">
        <v>59</v>
      </c>
      <c r="C51" s="3"/>
      <c r="D51" s="4">
        <v>36.771176267437596</v>
      </c>
      <c r="E51" s="4">
        <v>10.964356003546429</v>
      </c>
      <c r="F51" s="4">
        <v>7.7387528297664367</v>
      </c>
      <c r="G51" s="4">
        <v>39.047476686827963</v>
      </c>
      <c r="H51" s="4">
        <v>7.8066521364543444</v>
      </c>
      <c r="I51" s="4">
        <v>39</v>
      </c>
      <c r="J51" s="4">
        <v>13.354790869239574</v>
      </c>
      <c r="K51" s="4">
        <v>39.337886267787837</v>
      </c>
      <c r="L51" s="4">
        <v>23.401525602521293</v>
      </c>
      <c r="M51" s="4">
        <v>88.989316026195596</v>
      </c>
      <c r="N51" s="4">
        <v>90.553736643614599</v>
      </c>
      <c r="O51" s="4">
        <v>66.838795239824918</v>
      </c>
      <c r="P51" s="4">
        <f>AVERAGE(Tabella1[[#This Row],[t0_1]:[t0_12]])</f>
        <v>38.650372047768052</v>
      </c>
      <c r="Q51" s="4">
        <v>4.74502212604484</v>
      </c>
      <c r="R51" s="4">
        <v>12</v>
      </c>
      <c r="S51" s="4">
        <v>29.719890777027715</v>
      </c>
      <c r="T51" s="4">
        <v>1.4530939589422001</v>
      </c>
      <c r="U51" s="4">
        <f>AVERAGE(Tabella1[[#This Row],[LPAL_1]:[LPAL_4]])</f>
        <v>11.979501715503689</v>
      </c>
      <c r="V51" s="4">
        <v>0</v>
      </c>
      <c r="W51" s="4">
        <v>0</v>
      </c>
      <c r="X51" s="4">
        <v>0</v>
      </c>
      <c r="Y51" s="4">
        <v>0</v>
      </c>
      <c r="Z51" s="4">
        <f>AVERAGE(Tabella1[[#This Row],[SII_1]:[SII_4]])</f>
        <v>0</v>
      </c>
      <c r="AA51" s="4">
        <v>70.579774438213178</v>
      </c>
      <c r="AB51" s="4">
        <v>54.779503484426975</v>
      </c>
      <c r="AC51" s="4">
        <v>73.04882533593171</v>
      </c>
      <c r="AD51" s="4">
        <v>51.811878506645932</v>
      </c>
      <c r="AE51" s="4">
        <f>AVERAGE(Tabella1[[#This Row],[V3_1]:[V3_4]])</f>
        <v>62.554995441304456</v>
      </c>
      <c r="AF51" s="4">
        <v>25.520778850280912</v>
      </c>
      <c r="AG51" s="4">
        <v>30</v>
      </c>
      <c r="AH51" s="4">
        <v>41.963868318459099</v>
      </c>
      <c r="AI51" s="4">
        <v>21.414334866160395</v>
      </c>
      <c r="AJ51" s="4">
        <f>AVERAGE(Tabella1[[#This Row],[Y 450 B_1]:[Y 450 B_4]])</f>
        <v>29.7247455087251</v>
      </c>
      <c r="AK51" s="4">
        <v>20.764864885324432</v>
      </c>
      <c r="AL51" s="4">
        <v>13.892869215150963</v>
      </c>
      <c r="AM51" s="4">
        <v>80.685533333488152</v>
      </c>
      <c r="AN51" s="4">
        <v>38</v>
      </c>
      <c r="AO51" s="4">
        <f>AVERAGE(Tabella1[[#This Row],[Lf 02_1]:[Lf 02_4]])</f>
        <v>38.335816858490887</v>
      </c>
      <c r="AP51" s="4">
        <v>0</v>
      </c>
      <c r="AQ51" s="4">
        <v>0</v>
      </c>
      <c r="AR51" s="4">
        <v>0</v>
      </c>
      <c r="AS51" s="4">
        <v>0</v>
      </c>
      <c r="AT51" s="4">
        <f>AVERAGE(Tabella1[[#This Row],[Lf14_1]:[Lf14_4]])</f>
        <v>0</v>
      </c>
    </row>
    <row r="52" spans="1:46" x14ac:dyDescent="0.25">
      <c r="A52" s="3" t="s">
        <v>333</v>
      </c>
      <c r="B52" s="3" t="s">
        <v>59</v>
      </c>
      <c r="C52" s="3"/>
      <c r="D52" s="4">
        <v>8.2530564906266832</v>
      </c>
      <c r="E52" s="4">
        <v>5.1926275360691916</v>
      </c>
      <c r="F52" s="4">
        <v>9.0528414521733875</v>
      </c>
      <c r="G52" s="4">
        <v>11.348366474421391</v>
      </c>
      <c r="H52" s="4">
        <v>3.2072420106190402</v>
      </c>
      <c r="I52" s="4">
        <v>27</v>
      </c>
      <c r="J52" s="4">
        <v>0</v>
      </c>
      <c r="K52" s="4">
        <v>0</v>
      </c>
      <c r="L52" s="4">
        <v>43.093288941157624</v>
      </c>
      <c r="M52" s="4">
        <v>27</v>
      </c>
      <c r="N52" s="4">
        <v>79.900079206176272</v>
      </c>
      <c r="O52" s="4">
        <v>113.4699296706396</v>
      </c>
      <c r="P52" s="4">
        <f>AVERAGE(Tabella1[[#This Row],[t0_1]:[t0_12]])</f>
        <v>27.293119315156932</v>
      </c>
      <c r="Q52" s="4">
        <v>0</v>
      </c>
      <c r="R52" s="4">
        <v>0</v>
      </c>
      <c r="S52" s="4">
        <v>0</v>
      </c>
      <c r="T52" s="4">
        <v>0</v>
      </c>
      <c r="U52" s="4">
        <f>AVERAGE(Tabella1[[#This Row],[LPAL_1]:[LPAL_4]])</f>
        <v>0</v>
      </c>
      <c r="V52" s="4">
        <v>0</v>
      </c>
      <c r="W52" s="4">
        <v>0</v>
      </c>
      <c r="X52" s="4">
        <v>0</v>
      </c>
      <c r="Y52" s="4">
        <v>0</v>
      </c>
      <c r="Z52" s="4">
        <f>AVERAGE(Tabella1[[#This Row],[SII_1]:[SII_4]])</f>
        <v>0</v>
      </c>
      <c r="AA52" s="4">
        <v>0</v>
      </c>
      <c r="AB52" s="4">
        <v>0</v>
      </c>
      <c r="AC52" s="4">
        <v>0</v>
      </c>
      <c r="AD52" s="4">
        <v>0</v>
      </c>
      <c r="AE52" s="4">
        <f>AVERAGE(Tabella1[[#This Row],[V3_1]:[V3_4]])</f>
        <v>0</v>
      </c>
      <c r="AF52" s="4">
        <v>0</v>
      </c>
      <c r="AG52" s="4">
        <v>0</v>
      </c>
      <c r="AH52" s="4">
        <v>0</v>
      </c>
      <c r="AI52" s="4">
        <v>0</v>
      </c>
      <c r="AJ52" s="4">
        <f>AVERAGE(Tabella1[[#This Row],[Y 450 B_1]:[Y 450 B_4]])</f>
        <v>0</v>
      </c>
      <c r="AK52" s="4">
        <v>0</v>
      </c>
      <c r="AL52" s="4">
        <v>0</v>
      </c>
      <c r="AM52" s="4">
        <v>0</v>
      </c>
      <c r="AN52" s="4">
        <v>0</v>
      </c>
      <c r="AO52" s="4">
        <f>AVERAGE(Tabella1[[#This Row],[Lf 02_1]:[Lf 02_4]])</f>
        <v>0</v>
      </c>
      <c r="AP52" s="4">
        <v>0</v>
      </c>
      <c r="AQ52" s="4">
        <v>0</v>
      </c>
      <c r="AR52" s="4">
        <v>0</v>
      </c>
      <c r="AS52" s="4">
        <v>0</v>
      </c>
      <c r="AT52" s="4">
        <f>AVERAGE(Tabella1[[#This Row],[Lf14_1]:[Lf14_4]])</f>
        <v>0</v>
      </c>
    </row>
    <row r="53" spans="1:46" x14ac:dyDescent="0.25">
      <c r="A53" s="3" t="s">
        <v>334</v>
      </c>
      <c r="B53" s="3" t="s">
        <v>59</v>
      </c>
      <c r="C53" s="3"/>
      <c r="D53" s="4">
        <v>8.3628878431503022</v>
      </c>
      <c r="E53" s="4">
        <v>14.191857136039063</v>
      </c>
      <c r="F53" s="4">
        <v>21.215660040430219</v>
      </c>
      <c r="G53" s="4">
        <v>10.857012192191272</v>
      </c>
      <c r="H53" s="4">
        <v>1.9523680195018538</v>
      </c>
      <c r="I53" s="4">
        <v>10.064413293200813</v>
      </c>
      <c r="J53" s="4">
        <v>12.083814773367388</v>
      </c>
      <c r="K53" s="4">
        <v>18.070330547144454</v>
      </c>
      <c r="L53" s="4">
        <v>7.0149110407743454</v>
      </c>
      <c r="M53" s="4">
        <v>10.432002795781834</v>
      </c>
      <c r="N53" s="4">
        <v>7.5019421024842599</v>
      </c>
      <c r="O53" s="4">
        <v>13.017392620596606</v>
      </c>
      <c r="P53" s="4">
        <f>AVERAGE(Tabella1[[#This Row],[t0_1]:[t0_12]])</f>
        <v>11.230382700388537</v>
      </c>
      <c r="Q53" s="4">
        <v>0</v>
      </c>
      <c r="R53" s="4">
        <v>0</v>
      </c>
      <c r="S53" s="4">
        <v>0</v>
      </c>
      <c r="T53" s="4">
        <v>0</v>
      </c>
      <c r="U53" s="4">
        <f>AVERAGE(Tabella1[[#This Row],[LPAL_1]:[LPAL_4]])</f>
        <v>0</v>
      </c>
      <c r="V53" s="4">
        <v>0</v>
      </c>
      <c r="W53" s="4">
        <v>0</v>
      </c>
      <c r="X53" s="4">
        <v>0</v>
      </c>
      <c r="Y53" s="4">
        <v>0</v>
      </c>
      <c r="Z53" s="4">
        <f>AVERAGE(Tabella1[[#This Row],[SII_1]:[SII_4]])</f>
        <v>0</v>
      </c>
      <c r="AA53" s="4">
        <v>0</v>
      </c>
      <c r="AB53" s="4">
        <v>0</v>
      </c>
      <c r="AC53" s="4">
        <v>0</v>
      </c>
      <c r="AD53" s="4">
        <v>0</v>
      </c>
      <c r="AE53" s="4">
        <f>AVERAGE(Tabella1[[#This Row],[V3_1]:[V3_4]])</f>
        <v>0</v>
      </c>
      <c r="AF53" s="4">
        <v>0</v>
      </c>
      <c r="AG53" s="4">
        <v>0</v>
      </c>
      <c r="AH53" s="4">
        <v>0</v>
      </c>
      <c r="AI53" s="4">
        <v>0</v>
      </c>
      <c r="AJ53" s="4">
        <f>AVERAGE(Tabella1[[#This Row],[Y 450 B_1]:[Y 450 B_4]])</f>
        <v>0</v>
      </c>
      <c r="AK53" s="4">
        <v>4.0548885211700609</v>
      </c>
      <c r="AL53" s="4">
        <v>3.7782467220169513</v>
      </c>
      <c r="AM53" s="4">
        <v>14.16827443181432</v>
      </c>
      <c r="AN53" s="4">
        <v>14.825693168649215</v>
      </c>
      <c r="AO53" s="4">
        <f>AVERAGE(Tabella1[[#This Row],[Lf 02_1]:[Lf 02_4]])</f>
        <v>9.2067757109126376</v>
      </c>
      <c r="AP53" s="4">
        <v>13.134565646047619</v>
      </c>
      <c r="AQ53" s="4">
        <v>12.159492670677073</v>
      </c>
      <c r="AR53" s="4">
        <v>11.884253003707375</v>
      </c>
      <c r="AS53" s="4">
        <v>9.9322245393880522</v>
      </c>
      <c r="AT53" s="4">
        <f>AVERAGE(Tabella1[[#This Row],[Lf14_1]:[Lf14_4]])</f>
        <v>11.777633964955031</v>
      </c>
    </row>
    <row r="54" spans="1:46" x14ac:dyDescent="0.25">
      <c r="A54" s="3" t="s">
        <v>335</v>
      </c>
      <c r="B54" s="3" t="s">
        <v>59</v>
      </c>
      <c r="C54" s="3"/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f>AVERAGE(Tabella1[[#This Row],[t0_1]:[t0_12]])</f>
        <v>0</v>
      </c>
      <c r="Q54" s="4">
        <v>0</v>
      </c>
      <c r="R54" s="4">
        <v>0</v>
      </c>
      <c r="S54" s="4">
        <v>0</v>
      </c>
      <c r="T54" s="4">
        <v>0</v>
      </c>
      <c r="U54" s="4">
        <f>AVERAGE(Tabella1[[#This Row],[LPAL_1]:[LPAL_4]])</f>
        <v>0</v>
      </c>
      <c r="V54" s="4">
        <v>0</v>
      </c>
      <c r="W54" s="4">
        <v>0</v>
      </c>
      <c r="X54" s="4">
        <v>0</v>
      </c>
      <c r="Y54" s="4">
        <v>0</v>
      </c>
      <c r="Z54" s="4">
        <f>AVERAGE(Tabella1[[#This Row],[SII_1]:[SII_4]])</f>
        <v>0</v>
      </c>
      <c r="AA54" s="4">
        <v>0</v>
      </c>
      <c r="AB54" s="4">
        <v>0</v>
      </c>
      <c r="AC54" s="4">
        <v>0</v>
      </c>
      <c r="AD54" s="4">
        <v>0</v>
      </c>
      <c r="AE54" s="4">
        <f>AVERAGE(Tabella1[[#This Row],[V3_1]:[V3_4]])</f>
        <v>0</v>
      </c>
      <c r="AF54" s="4">
        <v>16.561293482852641</v>
      </c>
      <c r="AG54" s="4">
        <v>9.3385554749069737</v>
      </c>
      <c r="AH54" s="4">
        <v>4.6877338354218301</v>
      </c>
      <c r="AI54" s="4">
        <v>16.39461264311829</v>
      </c>
      <c r="AJ54" s="4">
        <f>AVERAGE(Tabella1[[#This Row],[Y 450 B_1]:[Y 450 B_4]])</f>
        <v>11.745548859074933</v>
      </c>
      <c r="AK54" s="4">
        <v>0</v>
      </c>
      <c r="AL54" s="4">
        <v>0</v>
      </c>
      <c r="AM54" s="4">
        <v>0</v>
      </c>
      <c r="AN54" s="4">
        <v>0</v>
      </c>
      <c r="AO54" s="4">
        <f>AVERAGE(Tabella1[[#This Row],[Lf 02_1]:[Lf 02_4]])</f>
        <v>0</v>
      </c>
      <c r="AP54" s="4">
        <v>0</v>
      </c>
      <c r="AQ54" s="4">
        <v>0</v>
      </c>
      <c r="AR54" s="4">
        <v>0</v>
      </c>
      <c r="AS54" s="4">
        <v>0</v>
      </c>
      <c r="AT54" s="4">
        <f>AVERAGE(Tabella1[[#This Row],[Lf14_1]:[Lf14_4]])</f>
        <v>0</v>
      </c>
    </row>
    <row r="55" spans="1:46" x14ac:dyDescent="0.25">
      <c r="A55" s="3" t="s">
        <v>67</v>
      </c>
      <c r="B55" s="3" t="s">
        <v>59</v>
      </c>
      <c r="C55" s="3"/>
      <c r="D55" s="4">
        <v>2.4114014282766396</v>
      </c>
      <c r="E55" s="4">
        <v>5.9357423261004829</v>
      </c>
      <c r="F55" s="4">
        <v>7.2725619182258976</v>
      </c>
      <c r="G55" s="4">
        <v>4.4858520260688763</v>
      </c>
      <c r="H55" s="4">
        <v>2.152669322544325</v>
      </c>
      <c r="I55" s="4">
        <v>5</v>
      </c>
      <c r="J55" s="4">
        <v>13.021346144114494</v>
      </c>
      <c r="K55" s="4">
        <v>4.1574781485844126</v>
      </c>
      <c r="L55" s="4">
        <v>1.8745392712583171</v>
      </c>
      <c r="M55" s="4">
        <v>5</v>
      </c>
      <c r="N55" s="4">
        <v>1.7951594621664932</v>
      </c>
      <c r="O55" s="4">
        <v>5</v>
      </c>
      <c r="P55" s="4">
        <f>AVERAGE(Tabella1[[#This Row],[t0_1]:[t0_12]])</f>
        <v>4.8422291706116614</v>
      </c>
      <c r="Q55" s="4">
        <v>1.5258302365959049</v>
      </c>
      <c r="R55" s="4">
        <v>2</v>
      </c>
      <c r="S55" s="4">
        <v>2.3652149235985309</v>
      </c>
      <c r="T55" s="4">
        <v>3.241507053334693</v>
      </c>
      <c r="U55" s="4">
        <f>AVERAGE(Tabella1[[#This Row],[LPAL_1]:[LPAL_4]])</f>
        <v>2.2831380533822823</v>
      </c>
      <c r="V55" s="4">
        <v>0</v>
      </c>
      <c r="W55" s="4">
        <v>0</v>
      </c>
      <c r="X55" s="4">
        <v>0</v>
      </c>
      <c r="Y55" s="4">
        <v>0</v>
      </c>
      <c r="Z55" s="4">
        <f>AVERAGE(Tabella1[[#This Row],[SII_1]:[SII_4]])</f>
        <v>0</v>
      </c>
      <c r="AA55" s="4">
        <v>0</v>
      </c>
      <c r="AB55" s="4">
        <v>0</v>
      </c>
      <c r="AC55" s="4">
        <v>0</v>
      </c>
      <c r="AD55" s="4">
        <v>0</v>
      </c>
      <c r="AE55" s="4">
        <f>AVERAGE(Tabella1[[#This Row],[V3_1]:[V3_4]])</f>
        <v>0</v>
      </c>
      <c r="AF55" s="4">
        <v>0</v>
      </c>
      <c r="AG55" s="4">
        <v>0</v>
      </c>
      <c r="AH55" s="4">
        <v>0</v>
      </c>
      <c r="AI55" s="4">
        <v>0</v>
      </c>
      <c r="AJ55" s="4">
        <f>AVERAGE(Tabella1[[#This Row],[Y 450 B_1]:[Y 450 B_4]])</f>
        <v>0</v>
      </c>
      <c r="AK55" s="4">
        <v>0</v>
      </c>
      <c r="AL55" s="4">
        <v>0</v>
      </c>
      <c r="AM55" s="4">
        <v>0</v>
      </c>
      <c r="AN55" s="4">
        <v>0</v>
      </c>
      <c r="AO55" s="4">
        <f>AVERAGE(Tabella1[[#This Row],[Lf 02_1]:[Lf 02_4]])</f>
        <v>0</v>
      </c>
      <c r="AP55" s="4">
        <v>0</v>
      </c>
      <c r="AQ55" s="4">
        <v>0</v>
      </c>
      <c r="AR55" s="4">
        <v>0</v>
      </c>
      <c r="AS55" s="4">
        <v>0</v>
      </c>
      <c r="AT55" s="4">
        <f>AVERAGE(Tabella1[[#This Row],[Lf14_1]:[Lf14_4]])</f>
        <v>0</v>
      </c>
    </row>
    <row r="56" spans="1:46" x14ac:dyDescent="0.25">
      <c r="A56" s="3" t="s">
        <v>70</v>
      </c>
      <c r="B56" s="3" t="s">
        <v>59</v>
      </c>
      <c r="C56" s="3"/>
      <c r="D56" s="4">
        <v>4.2192851214739928</v>
      </c>
      <c r="E56" s="4">
        <v>8.2099815141974606</v>
      </c>
      <c r="F56" s="4">
        <v>9.2257628646802949</v>
      </c>
      <c r="G56" s="4">
        <v>8.8113424455578251</v>
      </c>
      <c r="H56" s="4">
        <v>1.4382556448412229</v>
      </c>
      <c r="I56" s="4">
        <v>8.4802180637104723</v>
      </c>
      <c r="J56" s="4">
        <v>1.808304401104964</v>
      </c>
      <c r="K56" s="4">
        <v>2.3780771930688553</v>
      </c>
      <c r="L56" s="4">
        <v>1.1390468669568301</v>
      </c>
      <c r="M56" s="4">
        <v>2.7472385919112683</v>
      </c>
      <c r="N56" s="4">
        <v>8.1734214271305934</v>
      </c>
      <c r="O56" s="4">
        <v>8.2314835278271925</v>
      </c>
      <c r="P56" s="4">
        <f>AVERAGE(Tabella1[[#This Row],[t0_1]:[t0_12]])</f>
        <v>5.4052014718717478</v>
      </c>
      <c r="Q56" s="4">
        <v>3.2925494331266361</v>
      </c>
      <c r="R56" s="4">
        <v>16.055869553686207</v>
      </c>
      <c r="S56" s="4">
        <v>10.215842969296448</v>
      </c>
      <c r="T56" s="4">
        <v>5.6552657088870184</v>
      </c>
      <c r="U56" s="4">
        <f>AVERAGE(Tabella1[[#This Row],[LPAL_1]:[LPAL_4]])</f>
        <v>8.8048819162490766</v>
      </c>
      <c r="V56" s="4">
        <v>4.8928827151168051</v>
      </c>
      <c r="W56" s="4">
        <v>4.713518580497662</v>
      </c>
      <c r="X56" s="4">
        <v>14.837771342504155</v>
      </c>
      <c r="Y56" s="4">
        <v>10.618641784029167</v>
      </c>
      <c r="Z56" s="4">
        <f>AVERAGE(Tabella1[[#This Row],[SII_1]:[SII_4]])</f>
        <v>8.7657036055369471</v>
      </c>
      <c r="AA56" s="4">
        <v>6.5377697495129778</v>
      </c>
      <c r="AB56" s="4">
        <v>4.3550905155028348</v>
      </c>
      <c r="AC56" s="4">
        <v>3.7858066469280534</v>
      </c>
      <c r="AD56" s="4">
        <v>4.145914519885026</v>
      </c>
      <c r="AE56" s="4">
        <f>AVERAGE(Tabella1[[#This Row],[V3_1]:[V3_4]])</f>
        <v>4.7061453579572232</v>
      </c>
      <c r="AF56" s="4">
        <v>0</v>
      </c>
      <c r="AG56" s="4">
        <v>0</v>
      </c>
      <c r="AH56" s="4">
        <v>0</v>
      </c>
      <c r="AI56" s="4">
        <v>0</v>
      </c>
      <c r="AJ56" s="4">
        <f>AVERAGE(Tabella1[[#This Row],[Y 450 B_1]:[Y 450 B_4]])</f>
        <v>0</v>
      </c>
      <c r="AK56" s="4">
        <v>0</v>
      </c>
      <c r="AL56" s="4">
        <v>0</v>
      </c>
      <c r="AM56" s="4">
        <v>0</v>
      </c>
      <c r="AN56" s="4">
        <v>0</v>
      </c>
      <c r="AO56" s="4">
        <f>AVERAGE(Tabella1[[#This Row],[Lf 02_1]:[Lf 02_4]])</f>
        <v>0</v>
      </c>
      <c r="AP56" s="4">
        <v>11.081090699700944</v>
      </c>
      <c r="AQ56" s="4">
        <v>6.6145148878373767</v>
      </c>
      <c r="AR56" s="4">
        <v>8.8891721483434729</v>
      </c>
      <c r="AS56" s="4">
        <v>7.6597103365566817</v>
      </c>
      <c r="AT56" s="4">
        <f>AVERAGE(Tabella1[[#This Row],[Lf14_1]:[Lf14_4]])</f>
        <v>8.5611220181096179</v>
      </c>
    </row>
    <row r="57" spans="1:46" x14ac:dyDescent="0.25">
      <c r="A57" s="3" t="s">
        <v>71</v>
      </c>
      <c r="B57" s="3" t="s">
        <v>59</v>
      </c>
      <c r="C57" s="3"/>
      <c r="D57" s="4">
        <v>10</v>
      </c>
      <c r="E57" s="4">
        <v>10</v>
      </c>
      <c r="F57" s="4">
        <v>11</v>
      </c>
      <c r="G57" s="4">
        <v>9</v>
      </c>
      <c r="H57" s="4">
        <v>0.96356548340738113</v>
      </c>
      <c r="I57" s="4">
        <v>9.4952300827537979</v>
      </c>
      <c r="J57" s="4">
        <v>9.6821800080960472</v>
      </c>
      <c r="K57" s="4">
        <v>13.802578036943084</v>
      </c>
      <c r="L57" s="4">
        <v>2.438866866567396</v>
      </c>
      <c r="M57" s="4">
        <v>5.3315777049966409</v>
      </c>
      <c r="N57" s="4">
        <v>19.729478159459454</v>
      </c>
      <c r="O57" s="4">
        <v>16.108358936280709</v>
      </c>
      <c r="P57" s="4">
        <f>AVERAGE(Tabella1[[#This Row],[t0_1]:[t0_12]])</f>
        <v>9.79598627320871</v>
      </c>
      <c r="Q57" s="4">
        <v>17.323288864910118</v>
      </c>
      <c r="R57" s="4">
        <v>29</v>
      </c>
      <c r="S57" s="4">
        <v>45.078460257491173</v>
      </c>
      <c r="T57" s="4">
        <v>24.15073175783596</v>
      </c>
      <c r="U57" s="4">
        <f>AVERAGE(Tabella1[[#This Row],[LPAL_1]:[LPAL_4]])</f>
        <v>28.888120220059314</v>
      </c>
      <c r="V57" s="4">
        <v>17.841568152004164</v>
      </c>
      <c r="W57" s="4">
        <v>19.212069728103852</v>
      </c>
      <c r="X57" s="4">
        <v>63.191392729488051</v>
      </c>
      <c r="Y57" s="4">
        <v>50.07476365053973</v>
      </c>
      <c r="Z57" s="4">
        <f>AVERAGE(Tabella1[[#This Row],[SII_1]:[SII_4]])</f>
        <v>37.579948565033945</v>
      </c>
      <c r="AA57" s="4">
        <v>6.0237996565139689</v>
      </c>
      <c r="AB57" s="4">
        <v>5.6204933550219573</v>
      </c>
      <c r="AC57" s="4">
        <v>4.8944184596355997</v>
      </c>
      <c r="AD57" s="4">
        <v>4.7758800347478516</v>
      </c>
      <c r="AE57" s="4">
        <f>AVERAGE(Tabella1[[#This Row],[V3_1]:[V3_4]])</f>
        <v>5.3286478764798435</v>
      </c>
      <c r="AF57" s="4">
        <v>35.344946149866914</v>
      </c>
      <c r="AG57" s="4">
        <v>35.709268681394036</v>
      </c>
      <c r="AH57" s="4">
        <v>29.218598638830755</v>
      </c>
      <c r="AI57" s="4">
        <v>33</v>
      </c>
      <c r="AJ57" s="4">
        <f>AVERAGE(Tabella1[[#This Row],[Y 450 B_1]:[Y 450 B_4]])</f>
        <v>33.318203367522926</v>
      </c>
      <c r="AK57" s="4">
        <v>2.2857705949945721</v>
      </c>
      <c r="AL57" s="4">
        <v>7.1487948360480544</v>
      </c>
      <c r="AM57" s="4">
        <v>16.329123336163502</v>
      </c>
      <c r="AN57" s="4">
        <v>14.873116072733412</v>
      </c>
      <c r="AO57" s="4">
        <f>AVERAGE(Tabella1[[#This Row],[Lf 02_1]:[Lf 02_4]])</f>
        <v>10.159201209984884</v>
      </c>
      <c r="AP57" s="4">
        <v>20.808756782093344</v>
      </c>
      <c r="AQ57" s="4">
        <v>14.076280172709119</v>
      </c>
      <c r="AR57" s="4">
        <v>20.734895014834159</v>
      </c>
      <c r="AS57" s="4">
        <v>13.961361996973746</v>
      </c>
      <c r="AT57" s="4">
        <f>AVERAGE(Tabella1[[#This Row],[Lf14_1]:[Lf14_4]])</f>
        <v>17.39532349165259</v>
      </c>
    </row>
    <row r="58" spans="1:46" x14ac:dyDescent="0.25">
      <c r="A58" s="3" t="s">
        <v>75</v>
      </c>
      <c r="B58" s="3" t="s">
        <v>59</v>
      </c>
      <c r="C58" s="3"/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f>AVERAGE(Tabella1[[#This Row],[t0_1]:[t0_12]])</f>
        <v>0</v>
      </c>
      <c r="Q58" s="4">
        <v>0</v>
      </c>
      <c r="R58" s="4">
        <v>0</v>
      </c>
      <c r="S58" s="4">
        <v>0</v>
      </c>
      <c r="T58" s="4">
        <v>0</v>
      </c>
      <c r="U58" s="4">
        <f>AVERAGE(Tabella1[[#This Row],[LPAL_1]:[LPAL_4]])</f>
        <v>0</v>
      </c>
      <c r="V58" s="4">
        <v>1.9822585579471019</v>
      </c>
      <c r="W58" s="4">
        <v>2.0523441621211336</v>
      </c>
      <c r="X58" s="4">
        <v>7.1021554322487965</v>
      </c>
      <c r="Y58" s="4">
        <v>4.2286385598462326</v>
      </c>
      <c r="Z58" s="4">
        <f>AVERAGE(Tabella1[[#This Row],[SII_1]:[SII_4]])</f>
        <v>3.841349178040816</v>
      </c>
      <c r="AA58" s="4">
        <v>0</v>
      </c>
      <c r="AB58" s="4">
        <v>0</v>
      </c>
      <c r="AC58" s="4">
        <v>0</v>
      </c>
      <c r="AD58" s="4">
        <v>0</v>
      </c>
      <c r="AE58" s="4">
        <f>AVERAGE(Tabella1[[#This Row],[V3_1]:[V3_4]])</f>
        <v>0</v>
      </c>
      <c r="AF58" s="4">
        <v>0</v>
      </c>
      <c r="AG58" s="4">
        <v>0</v>
      </c>
      <c r="AH58" s="4">
        <v>0</v>
      </c>
      <c r="AI58" s="4">
        <v>0</v>
      </c>
      <c r="AJ58" s="4">
        <f>AVERAGE(Tabella1[[#This Row],[Y 450 B_1]:[Y 450 B_4]])</f>
        <v>0</v>
      </c>
      <c r="AK58" s="4">
        <v>0</v>
      </c>
      <c r="AL58" s="4">
        <v>0</v>
      </c>
      <c r="AM58" s="4">
        <v>0</v>
      </c>
      <c r="AN58" s="4">
        <v>0</v>
      </c>
      <c r="AO58" s="4">
        <f>AVERAGE(Tabella1[[#This Row],[Lf 02_1]:[Lf 02_4]])</f>
        <v>0</v>
      </c>
      <c r="AP58" s="4">
        <v>0</v>
      </c>
      <c r="AQ58" s="4">
        <v>0</v>
      </c>
      <c r="AR58" s="4">
        <v>0</v>
      </c>
      <c r="AS58" s="4">
        <v>0</v>
      </c>
      <c r="AT58" s="4">
        <f>AVERAGE(Tabella1[[#This Row],[Lf14_1]:[Lf14_4]])</f>
        <v>0</v>
      </c>
    </row>
    <row r="59" spans="1:46" x14ac:dyDescent="0.25">
      <c r="A59" s="3" t="s">
        <v>77</v>
      </c>
      <c r="B59" s="3" t="s">
        <v>59</v>
      </c>
      <c r="C59" s="3"/>
      <c r="D59" s="4">
        <v>8.3185462080878949</v>
      </c>
      <c r="E59" s="4">
        <v>19.472754358163257</v>
      </c>
      <c r="F59" s="4">
        <v>6</v>
      </c>
      <c r="G59" s="4">
        <v>6</v>
      </c>
      <c r="H59" s="4">
        <v>1.3905445125038882</v>
      </c>
      <c r="I59" s="4">
        <v>1.8093743664881896</v>
      </c>
      <c r="J59" s="4">
        <v>6</v>
      </c>
      <c r="K59" s="4">
        <v>8.986956324907224</v>
      </c>
      <c r="L59" s="4">
        <v>2.8800166933015037</v>
      </c>
      <c r="M59" s="4">
        <v>3.3149170819820313</v>
      </c>
      <c r="N59" s="4">
        <v>0.99320267096960202</v>
      </c>
      <c r="O59" s="4">
        <v>4.6177086645090393</v>
      </c>
      <c r="P59" s="4">
        <f>AVERAGE(Tabella1[[#This Row],[t0_1]:[t0_12]])</f>
        <v>5.8153350734093863</v>
      </c>
      <c r="Q59" s="4">
        <v>16.305523835322582</v>
      </c>
      <c r="R59" s="4">
        <v>25.554499975209577</v>
      </c>
      <c r="S59" s="4">
        <v>8.2961637057470998</v>
      </c>
      <c r="T59" s="4">
        <v>24.100979663006839</v>
      </c>
      <c r="U59" s="4">
        <f>AVERAGE(Tabella1[[#This Row],[LPAL_1]:[LPAL_4]])</f>
        <v>18.564291794821521</v>
      </c>
      <c r="V59" s="4">
        <v>10.027439511886724</v>
      </c>
      <c r="W59" s="4">
        <v>9.4978076493443311</v>
      </c>
      <c r="X59" s="4">
        <v>53.815296931350971</v>
      </c>
      <c r="Y59" s="4">
        <v>73.715760546187298</v>
      </c>
      <c r="Z59" s="4">
        <f>AVERAGE(Tabella1[[#This Row],[SII_1]:[SII_4]])</f>
        <v>36.764076159692337</v>
      </c>
      <c r="AA59" s="4">
        <v>0</v>
      </c>
      <c r="AB59" s="4">
        <v>0</v>
      </c>
      <c r="AC59" s="4">
        <v>0</v>
      </c>
      <c r="AD59" s="4">
        <v>0</v>
      </c>
      <c r="AE59" s="4">
        <f>AVERAGE(Tabella1[[#This Row],[V3_1]:[V3_4]])</f>
        <v>0</v>
      </c>
      <c r="AF59" s="4">
        <v>30</v>
      </c>
      <c r="AG59" s="4">
        <v>54.06440235399554</v>
      </c>
      <c r="AH59" s="4">
        <v>16.169117356692126</v>
      </c>
      <c r="AI59" s="4">
        <v>19.883124575178954</v>
      </c>
      <c r="AJ59" s="4">
        <f>AVERAGE(Tabella1[[#This Row],[Y 450 B_1]:[Y 450 B_4]])</f>
        <v>30.029161071466657</v>
      </c>
      <c r="AK59" s="4">
        <v>0</v>
      </c>
      <c r="AL59" s="4">
        <v>0</v>
      </c>
      <c r="AM59" s="4">
        <v>0</v>
      </c>
      <c r="AN59" s="4">
        <v>0</v>
      </c>
      <c r="AO59" s="4">
        <f>AVERAGE(Tabella1[[#This Row],[Lf 02_1]:[Lf 02_4]])</f>
        <v>0</v>
      </c>
      <c r="AP59" s="4">
        <v>0</v>
      </c>
      <c r="AQ59" s="4">
        <v>0</v>
      </c>
      <c r="AR59" s="4">
        <v>0</v>
      </c>
      <c r="AS59" s="4">
        <v>0</v>
      </c>
      <c r="AT59" s="4">
        <f>AVERAGE(Tabella1[[#This Row],[Lf14_1]:[Lf14_4]])</f>
        <v>0</v>
      </c>
    </row>
    <row r="60" spans="1:46" x14ac:dyDescent="0.25">
      <c r="A60" s="3" t="s">
        <v>78</v>
      </c>
      <c r="B60" s="3" t="s">
        <v>59</v>
      </c>
      <c r="C60" s="3"/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f>AVERAGE(Tabella1[[#This Row],[t0_1]:[t0_12]])</f>
        <v>0</v>
      </c>
      <c r="Q60" s="4">
        <v>5.8757090680239292</v>
      </c>
      <c r="R60" s="4">
        <v>4</v>
      </c>
      <c r="S60" s="4">
        <v>3.0840620461084649</v>
      </c>
      <c r="T60" s="4">
        <v>2.7556670316555714</v>
      </c>
      <c r="U60" s="4">
        <f>AVERAGE(Tabella1[[#This Row],[LPAL_1]:[LPAL_4]])</f>
        <v>3.9288595364469914</v>
      </c>
      <c r="V60" s="4">
        <v>4</v>
      </c>
      <c r="W60" s="4">
        <v>3.7417770126474155</v>
      </c>
      <c r="X60" s="4">
        <v>4.2902250309203795</v>
      </c>
      <c r="Y60" s="4">
        <v>2.988952882582812</v>
      </c>
      <c r="Z60" s="4">
        <f>AVERAGE(Tabella1[[#This Row],[SII_1]:[SII_4]])</f>
        <v>3.7552387315376516</v>
      </c>
      <c r="AA60" s="4">
        <v>0</v>
      </c>
      <c r="AB60" s="4">
        <v>0</v>
      </c>
      <c r="AC60" s="4">
        <v>0</v>
      </c>
      <c r="AD60" s="4">
        <v>0</v>
      </c>
      <c r="AE60" s="4">
        <f>AVERAGE(Tabella1[[#This Row],[V3_1]:[V3_4]])</f>
        <v>0</v>
      </c>
      <c r="AF60" s="4">
        <v>24.264804858129288</v>
      </c>
      <c r="AG60" s="4">
        <v>21.993355461527457</v>
      </c>
      <c r="AH60" s="4">
        <v>31.81565677439286</v>
      </c>
      <c r="AI60" s="4">
        <v>26</v>
      </c>
      <c r="AJ60" s="4">
        <f>AVERAGE(Tabella1[[#This Row],[Y 450 B_1]:[Y 450 B_4]])</f>
        <v>26.0184542735124</v>
      </c>
      <c r="AK60" s="4">
        <v>0</v>
      </c>
      <c r="AL60" s="4">
        <v>0</v>
      </c>
      <c r="AM60" s="4">
        <v>0</v>
      </c>
      <c r="AN60" s="4">
        <v>0</v>
      </c>
      <c r="AO60" s="4">
        <f>AVERAGE(Tabella1[[#This Row],[Lf 02_1]:[Lf 02_4]])</f>
        <v>0</v>
      </c>
      <c r="AP60" s="4">
        <v>0</v>
      </c>
      <c r="AQ60" s="4">
        <v>0</v>
      </c>
      <c r="AR60" s="4">
        <v>0</v>
      </c>
      <c r="AS60" s="4">
        <v>0</v>
      </c>
      <c r="AT60" s="4">
        <f>AVERAGE(Tabella1[[#This Row],[Lf14_1]:[Lf14_4]])</f>
        <v>0</v>
      </c>
    </row>
    <row r="61" spans="1:46" x14ac:dyDescent="0.25">
      <c r="A61" s="3" t="s">
        <v>211</v>
      </c>
      <c r="B61" s="3" t="s">
        <v>59</v>
      </c>
      <c r="C61" s="3"/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f>AVERAGE(Tabella1[[#This Row],[t0_1]:[t0_12]])</f>
        <v>0</v>
      </c>
      <c r="Q61" s="4">
        <v>158.91499062887863</v>
      </c>
      <c r="R61" s="4">
        <v>157</v>
      </c>
      <c r="S61" s="4">
        <v>145.92573096495062</v>
      </c>
      <c r="T61" s="4">
        <v>164.71347829441936</v>
      </c>
      <c r="U61" s="4">
        <f>AVERAGE(Tabella1[[#This Row],[LPAL_1]:[LPAL_4]])</f>
        <v>156.63854997206215</v>
      </c>
      <c r="V61" s="4">
        <v>89.132276118223615</v>
      </c>
      <c r="W61" s="4">
        <v>89.361268010103998</v>
      </c>
      <c r="X61" s="4">
        <v>101.90051778907174</v>
      </c>
      <c r="Y61" s="4">
        <v>107.36221730986969</v>
      </c>
      <c r="Z61" s="4">
        <f>AVERAGE(Tabella1[[#This Row],[SII_1]:[SII_4]])</f>
        <v>96.939069806817258</v>
      </c>
      <c r="AA61" s="4">
        <v>48.658294739906168</v>
      </c>
      <c r="AB61" s="4">
        <v>42.92765466483322</v>
      </c>
      <c r="AC61" s="4">
        <v>41.443214855752565</v>
      </c>
      <c r="AD61" s="4">
        <v>46.398480168366703</v>
      </c>
      <c r="AE61" s="4">
        <f>AVERAGE(Tabella1[[#This Row],[V3_1]:[V3_4]])</f>
        <v>44.856911107214657</v>
      </c>
      <c r="AF61" s="4">
        <v>0</v>
      </c>
      <c r="AG61" s="4">
        <v>0</v>
      </c>
      <c r="AH61" s="4">
        <v>0</v>
      </c>
      <c r="AI61" s="4">
        <v>0</v>
      </c>
      <c r="AJ61" s="4">
        <f>AVERAGE(Tabella1[[#This Row],[Y 450 B_1]:[Y 450 B_4]])</f>
        <v>0</v>
      </c>
      <c r="AK61" s="4">
        <v>0</v>
      </c>
      <c r="AL61" s="4">
        <v>0</v>
      </c>
      <c r="AM61" s="4">
        <v>0</v>
      </c>
      <c r="AN61" s="4">
        <v>0</v>
      </c>
      <c r="AO61" s="4">
        <f>AVERAGE(Tabella1[[#This Row],[Lf 02_1]:[Lf 02_4]])</f>
        <v>0</v>
      </c>
      <c r="AP61" s="4">
        <v>0</v>
      </c>
      <c r="AQ61" s="4">
        <v>0</v>
      </c>
      <c r="AR61" s="4">
        <v>0</v>
      </c>
      <c r="AS61" s="4">
        <v>0</v>
      </c>
      <c r="AT61" s="4">
        <f>AVERAGE(Tabella1[[#This Row],[Lf14_1]:[Lf14_4]])</f>
        <v>0</v>
      </c>
    </row>
    <row r="62" spans="1:46" x14ac:dyDescent="0.25">
      <c r="A62" s="3" t="s">
        <v>261</v>
      </c>
      <c r="B62" s="3" t="s">
        <v>59</v>
      </c>
      <c r="C62" s="3"/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f>AVERAGE(Tabella1[[#This Row],[t0_1]:[t0_12]])</f>
        <v>0</v>
      </c>
      <c r="Q62" s="4">
        <v>0</v>
      </c>
      <c r="R62" s="4">
        <v>0</v>
      </c>
      <c r="S62" s="4">
        <v>0</v>
      </c>
      <c r="T62" s="4">
        <v>0</v>
      </c>
      <c r="U62" s="4">
        <f>AVERAGE(Tabella1[[#This Row],[LPAL_1]:[LPAL_4]])</f>
        <v>0</v>
      </c>
      <c r="V62" s="4">
        <v>0</v>
      </c>
      <c r="W62" s="4">
        <v>0</v>
      </c>
      <c r="X62" s="4">
        <v>0</v>
      </c>
      <c r="Y62" s="4">
        <v>0</v>
      </c>
      <c r="Z62" s="4">
        <f>AVERAGE(Tabella1[[#This Row],[SII_1]:[SII_4]])</f>
        <v>0</v>
      </c>
      <c r="AA62" s="4">
        <v>7.8796537234952293</v>
      </c>
      <c r="AB62" s="4">
        <v>6.0326305131899236</v>
      </c>
      <c r="AC62" s="4">
        <v>6.4076903015227389</v>
      </c>
      <c r="AD62" s="4">
        <v>4.9540629074201137</v>
      </c>
      <c r="AE62" s="4">
        <f>AVERAGE(Tabella1[[#This Row],[V3_1]:[V3_4]])</f>
        <v>6.3185093614070009</v>
      </c>
      <c r="AF62" s="4">
        <v>0</v>
      </c>
      <c r="AG62" s="4">
        <v>0</v>
      </c>
      <c r="AH62" s="4">
        <v>0</v>
      </c>
      <c r="AI62" s="4">
        <v>0</v>
      </c>
      <c r="AJ62" s="4">
        <f>AVERAGE(Tabella1[[#This Row],[Y 450 B_1]:[Y 450 B_4]])</f>
        <v>0</v>
      </c>
      <c r="AK62" s="4">
        <v>0</v>
      </c>
      <c r="AL62" s="4">
        <v>0</v>
      </c>
      <c r="AM62" s="4">
        <v>0</v>
      </c>
      <c r="AN62" s="4">
        <v>0</v>
      </c>
      <c r="AO62" s="4">
        <f>AVERAGE(Tabella1[[#This Row],[Lf 02_1]:[Lf 02_4]])</f>
        <v>0</v>
      </c>
      <c r="AP62" s="4">
        <v>0</v>
      </c>
      <c r="AQ62" s="4">
        <v>0</v>
      </c>
      <c r="AR62" s="4">
        <v>0</v>
      </c>
      <c r="AS62" s="4">
        <v>0</v>
      </c>
      <c r="AT62" s="4">
        <f>AVERAGE(Tabella1[[#This Row],[Lf14_1]:[Lf14_4]])</f>
        <v>0</v>
      </c>
    </row>
    <row r="63" spans="1:46" x14ac:dyDescent="0.25">
      <c r="A63" s="3" t="s">
        <v>336</v>
      </c>
      <c r="B63" s="3" t="s">
        <v>337</v>
      </c>
      <c r="C63" s="3" t="s">
        <v>321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f>AVERAGE(Tabella1[[#This Row],[t0_1]:[t0_12]])</f>
        <v>0</v>
      </c>
      <c r="Q63" s="4">
        <v>0</v>
      </c>
      <c r="R63" s="4">
        <v>0</v>
      </c>
      <c r="S63" s="4">
        <v>0</v>
      </c>
      <c r="T63" s="4">
        <v>0</v>
      </c>
      <c r="U63" s="4">
        <f>AVERAGE(Tabella1[[#This Row],[LPAL_1]:[LPAL_4]])</f>
        <v>0</v>
      </c>
      <c r="V63" s="4">
        <v>0</v>
      </c>
      <c r="W63" s="4">
        <v>0</v>
      </c>
      <c r="X63" s="4">
        <v>0</v>
      </c>
      <c r="Y63" s="4">
        <v>0</v>
      </c>
      <c r="Z63" s="4">
        <f>AVERAGE(Tabella1[[#This Row],[SII_1]:[SII_4]])</f>
        <v>0</v>
      </c>
      <c r="AA63" s="4">
        <v>65.219564757221534</v>
      </c>
      <c r="AB63" s="4">
        <v>37.596989816453906</v>
      </c>
      <c r="AC63" s="4">
        <v>54.910197455737134</v>
      </c>
      <c r="AD63" s="4">
        <v>48.089612491161112</v>
      </c>
      <c r="AE63" s="4">
        <f>AVERAGE(Tabella1[[#This Row],[V3_1]:[V3_4]])</f>
        <v>51.454091130143425</v>
      </c>
      <c r="AF63" s="4">
        <v>0</v>
      </c>
      <c r="AG63" s="4">
        <v>0</v>
      </c>
      <c r="AH63" s="4">
        <v>0</v>
      </c>
      <c r="AI63" s="4">
        <v>0</v>
      </c>
      <c r="AJ63" s="4">
        <f>AVERAGE(Tabella1[[#This Row],[Y 450 B_1]:[Y 450 B_4]])</f>
        <v>0</v>
      </c>
      <c r="AK63" s="4">
        <v>0</v>
      </c>
      <c r="AL63" s="4">
        <v>0</v>
      </c>
      <c r="AM63" s="4">
        <v>0</v>
      </c>
      <c r="AN63" s="4">
        <v>0</v>
      </c>
      <c r="AO63" s="4">
        <f>AVERAGE(Tabella1[[#This Row],[Lf 02_1]:[Lf 02_4]])</f>
        <v>0</v>
      </c>
      <c r="AP63" s="4">
        <v>0</v>
      </c>
      <c r="AQ63" s="4">
        <v>0</v>
      </c>
      <c r="AR63" s="4">
        <v>0</v>
      </c>
      <c r="AS63" s="4">
        <v>0</v>
      </c>
      <c r="AT63" s="4">
        <f>AVERAGE(Tabella1[[#This Row],[Lf14_1]:[Lf14_4]])</f>
        <v>0</v>
      </c>
    </row>
    <row r="64" spans="1:46" x14ac:dyDescent="0.25">
      <c r="A64" s="3" t="s">
        <v>338</v>
      </c>
      <c r="B64" s="3" t="s">
        <v>90</v>
      </c>
      <c r="C64" s="3"/>
      <c r="D64" s="4">
        <v>19.56204555686795</v>
      </c>
      <c r="E64" s="4">
        <v>10.993657260939051</v>
      </c>
      <c r="F64" s="4">
        <v>13.912206198876433</v>
      </c>
      <c r="G64" s="4">
        <v>21</v>
      </c>
      <c r="H64" s="4">
        <v>18.336883580788651</v>
      </c>
      <c r="I64" s="4">
        <v>29.215345947143661</v>
      </c>
      <c r="J64" s="4">
        <v>10.010697662360799</v>
      </c>
      <c r="K64" s="4">
        <v>6.6812021773805208</v>
      </c>
      <c r="L64" s="4">
        <v>24.105578221721707</v>
      </c>
      <c r="M64" s="4">
        <v>36.868817020404386</v>
      </c>
      <c r="N64" s="4">
        <v>30.583927472617283</v>
      </c>
      <c r="O64" s="4">
        <v>30.741796194933276</v>
      </c>
      <c r="P64" s="4">
        <f>AVERAGE(Tabella1[[#This Row],[t0_1]:[t0_12]])</f>
        <v>21.001013107836144</v>
      </c>
      <c r="Q64" s="4">
        <v>17.461230403385471</v>
      </c>
      <c r="R64" s="4">
        <v>17.313360855843435</v>
      </c>
      <c r="S64" s="4">
        <v>16.483684049751101</v>
      </c>
      <c r="T64" s="4">
        <v>24.564422922264558</v>
      </c>
      <c r="U64" s="4">
        <f>AVERAGE(Tabella1[[#This Row],[LPAL_1]:[LPAL_4]])</f>
        <v>18.95567455781114</v>
      </c>
      <c r="V64" s="4">
        <v>42.117733983584642</v>
      </c>
      <c r="W64" s="4">
        <v>45.99104745117878</v>
      </c>
      <c r="X64" s="4">
        <v>31.853616282692197</v>
      </c>
      <c r="Y64" s="4">
        <v>40</v>
      </c>
      <c r="Z64" s="4">
        <f>AVERAGE(Tabella1[[#This Row],[SII_1]:[SII_4]])</f>
        <v>39.990599429363904</v>
      </c>
      <c r="AA64" s="4">
        <v>0</v>
      </c>
      <c r="AB64" s="4">
        <v>0</v>
      </c>
      <c r="AC64" s="4">
        <v>0</v>
      </c>
      <c r="AD64" s="4">
        <v>0</v>
      </c>
      <c r="AE64" s="4">
        <f>AVERAGE(Tabella1[[#This Row],[V3_1]:[V3_4]])</f>
        <v>0</v>
      </c>
      <c r="AF64" s="4">
        <v>0</v>
      </c>
      <c r="AG64" s="4">
        <v>0</v>
      </c>
      <c r="AH64" s="4">
        <v>0</v>
      </c>
      <c r="AI64" s="4">
        <v>0</v>
      </c>
      <c r="AJ64" s="4">
        <f>AVERAGE(Tabella1[[#This Row],[Y 450 B_1]:[Y 450 B_4]])</f>
        <v>0</v>
      </c>
      <c r="AK64" s="4">
        <v>0</v>
      </c>
      <c r="AL64" s="4">
        <v>0</v>
      </c>
      <c r="AM64" s="4">
        <v>0</v>
      </c>
      <c r="AN64" s="4">
        <v>0</v>
      </c>
      <c r="AO64" s="4">
        <f>AVERAGE(Tabella1[[#This Row],[Lf 02_1]:[Lf 02_4]])</f>
        <v>0</v>
      </c>
      <c r="AP64" s="4">
        <v>0</v>
      </c>
      <c r="AQ64" s="4">
        <v>0</v>
      </c>
      <c r="AR64" s="4">
        <v>0</v>
      </c>
      <c r="AS64" s="4">
        <v>0</v>
      </c>
      <c r="AT64" s="4">
        <f>AVERAGE(Tabella1[[#This Row],[Lf14_1]:[Lf14_4]])</f>
        <v>0</v>
      </c>
    </row>
    <row r="65" spans="1:46" x14ac:dyDescent="0.25">
      <c r="A65" s="3" t="s">
        <v>339</v>
      </c>
      <c r="B65" s="3" t="s">
        <v>90</v>
      </c>
      <c r="C65" s="3"/>
      <c r="D65" s="4">
        <v>4.0423346090748273</v>
      </c>
      <c r="E65" s="4">
        <v>4</v>
      </c>
      <c r="F65" s="4">
        <v>4</v>
      </c>
      <c r="G65" s="4">
        <v>4</v>
      </c>
      <c r="H65" s="4">
        <v>3.5942576255846332</v>
      </c>
      <c r="I65" s="4">
        <v>7.9472705764585125</v>
      </c>
      <c r="J65" s="4">
        <v>6.7500870786506963</v>
      </c>
      <c r="K65" s="4">
        <v>8.0157721391064758</v>
      </c>
      <c r="L65" s="4">
        <v>2.1036194738579796</v>
      </c>
      <c r="M65" s="4">
        <v>2.0086279075196729</v>
      </c>
      <c r="N65" s="4">
        <v>2.0157883831217167</v>
      </c>
      <c r="O65" s="4">
        <v>3.8437999533538516</v>
      </c>
      <c r="P65" s="4">
        <f>AVERAGE(Tabella1[[#This Row],[t0_1]:[t0_12]])</f>
        <v>4.3601298122273642</v>
      </c>
      <c r="Q65" s="4">
        <v>0</v>
      </c>
      <c r="R65" s="4">
        <v>0</v>
      </c>
      <c r="S65" s="4">
        <v>0</v>
      </c>
      <c r="T65" s="4">
        <v>0</v>
      </c>
      <c r="U65" s="4">
        <f>AVERAGE(Tabella1[[#This Row],[LPAL_1]:[LPAL_4]])</f>
        <v>0</v>
      </c>
      <c r="V65" s="4">
        <v>7.1637474049699756</v>
      </c>
      <c r="W65" s="4">
        <v>3.8917894239490196</v>
      </c>
      <c r="X65" s="4">
        <v>4.9161993579876953</v>
      </c>
      <c r="Y65" s="4">
        <v>7.4907311631561839</v>
      </c>
      <c r="Z65" s="4">
        <f>AVERAGE(Tabella1[[#This Row],[SII_1]:[SII_4]])</f>
        <v>5.8656168375157183</v>
      </c>
      <c r="AA65" s="4">
        <v>0</v>
      </c>
      <c r="AB65" s="4">
        <v>0</v>
      </c>
      <c r="AC65" s="4">
        <v>0</v>
      </c>
      <c r="AD65" s="4">
        <v>0</v>
      </c>
      <c r="AE65" s="4">
        <f>AVERAGE(Tabella1[[#This Row],[V3_1]:[V3_4]])</f>
        <v>0</v>
      </c>
      <c r="AF65" s="4">
        <v>0</v>
      </c>
      <c r="AG65" s="4">
        <v>0</v>
      </c>
      <c r="AH65" s="4">
        <v>0</v>
      </c>
      <c r="AI65" s="4">
        <v>0</v>
      </c>
      <c r="AJ65" s="4">
        <f>AVERAGE(Tabella1[[#This Row],[Y 450 B_1]:[Y 450 B_4]])</f>
        <v>0</v>
      </c>
      <c r="AK65" s="4">
        <v>0</v>
      </c>
      <c r="AL65" s="4">
        <v>0</v>
      </c>
      <c r="AM65" s="4">
        <v>0</v>
      </c>
      <c r="AN65" s="4">
        <v>0</v>
      </c>
      <c r="AO65" s="4">
        <f>AVERAGE(Tabella1[[#This Row],[Lf 02_1]:[Lf 02_4]])</f>
        <v>0</v>
      </c>
      <c r="AP65" s="4">
        <v>0</v>
      </c>
      <c r="AQ65" s="4">
        <v>0</v>
      </c>
      <c r="AR65" s="4">
        <v>0</v>
      </c>
      <c r="AS65" s="4">
        <v>0</v>
      </c>
      <c r="AT65" s="4">
        <f>AVERAGE(Tabella1[[#This Row],[Lf14_1]:[Lf14_4]])</f>
        <v>0</v>
      </c>
    </row>
    <row r="66" spans="1:46" x14ac:dyDescent="0.25">
      <c r="A66" s="3" t="s">
        <v>91</v>
      </c>
      <c r="B66" s="3" t="s">
        <v>90</v>
      </c>
      <c r="C66" s="3"/>
      <c r="D66" s="4">
        <v>11.551810654964576</v>
      </c>
      <c r="E66" s="4">
        <v>13.833402272547209</v>
      </c>
      <c r="F66" s="4">
        <v>8</v>
      </c>
      <c r="G66" s="4">
        <v>11.322980075887578</v>
      </c>
      <c r="H66" s="4">
        <v>3.8440645692254849</v>
      </c>
      <c r="I66" s="4">
        <v>4.8636458270948344</v>
      </c>
      <c r="J66" s="4">
        <v>8</v>
      </c>
      <c r="K66" s="4">
        <v>8.8655967918607033</v>
      </c>
      <c r="L66" s="4">
        <v>2.4846034802618098</v>
      </c>
      <c r="M66" s="4">
        <v>8.9714455697024267</v>
      </c>
      <c r="N66" s="4">
        <v>5.1952103892383885</v>
      </c>
      <c r="O66" s="4">
        <v>9.3057120361498935</v>
      </c>
      <c r="P66" s="4">
        <f>AVERAGE(Tabella1[[#This Row],[t0_1]:[t0_12]])</f>
        <v>8.0198726389110764</v>
      </c>
      <c r="Q66" s="4">
        <v>0</v>
      </c>
      <c r="R66" s="4">
        <v>0</v>
      </c>
      <c r="S66" s="4">
        <v>0</v>
      </c>
      <c r="T66" s="4">
        <v>0</v>
      </c>
      <c r="U66" s="4">
        <f>AVERAGE(Tabella1[[#This Row],[LPAL_1]:[LPAL_4]])</f>
        <v>0</v>
      </c>
      <c r="V66" s="4">
        <v>0</v>
      </c>
      <c r="W66" s="4">
        <v>0</v>
      </c>
      <c r="X66" s="4">
        <v>0</v>
      </c>
      <c r="Y66" s="4">
        <v>0</v>
      </c>
      <c r="Z66" s="4">
        <f>AVERAGE(Tabella1[[#This Row],[SII_1]:[SII_4]])</f>
        <v>0</v>
      </c>
      <c r="AA66" s="4">
        <v>0</v>
      </c>
      <c r="AB66" s="4">
        <v>0</v>
      </c>
      <c r="AC66" s="4">
        <v>0</v>
      </c>
      <c r="AD66" s="4">
        <v>0</v>
      </c>
      <c r="AE66" s="4">
        <f>AVERAGE(Tabella1[[#This Row],[V3_1]:[V3_4]])</f>
        <v>0</v>
      </c>
      <c r="AF66" s="4">
        <v>0</v>
      </c>
      <c r="AG66" s="4">
        <v>0</v>
      </c>
      <c r="AH66" s="4">
        <v>0</v>
      </c>
      <c r="AI66" s="4">
        <v>0</v>
      </c>
      <c r="AJ66" s="4">
        <f>AVERAGE(Tabella1[[#This Row],[Y 450 B_1]:[Y 450 B_4]])</f>
        <v>0</v>
      </c>
      <c r="AK66" s="4">
        <v>0</v>
      </c>
      <c r="AL66" s="4">
        <v>0</v>
      </c>
      <c r="AM66" s="4">
        <v>0</v>
      </c>
      <c r="AN66" s="4">
        <v>0</v>
      </c>
      <c r="AO66" s="4">
        <f>AVERAGE(Tabella1[[#This Row],[Lf 02_1]:[Lf 02_4]])</f>
        <v>0</v>
      </c>
      <c r="AP66" s="4">
        <v>0</v>
      </c>
      <c r="AQ66" s="4">
        <v>0</v>
      </c>
      <c r="AR66" s="4">
        <v>0</v>
      </c>
      <c r="AS66" s="4">
        <v>0</v>
      </c>
      <c r="AT66" s="4">
        <f>AVERAGE(Tabella1[[#This Row],[Lf14_1]:[Lf14_4]])</f>
        <v>0</v>
      </c>
    </row>
    <row r="67" spans="1:46" x14ac:dyDescent="0.25">
      <c r="A67" s="3" t="s">
        <v>340</v>
      </c>
      <c r="B67" s="3" t="s">
        <v>90</v>
      </c>
      <c r="C67" s="3"/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f>AVERAGE(Tabella1[[#This Row],[t0_1]:[t0_12]])</f>
        <v>0</v>
      </c>
      <c r="Q67" s="4">
        <v>0</v>
      </c>
      <c r="R67" s="4">
        <v>0</v>
      </c>
      <c r="S67" s="4">
        <v>0</v>
      </c>
      <c r="T67" s="4">
        <v>0</v>
      </c>
      <c r="U67" s="4">
        <f>AVERAGE(Tabella1[[#This Row],[LPAL_1]:[LPAL_4]])</f>
        <v>0</v>
      </c>
      <c r="V67" s="4">
        <v>0</v>
      </c>
      <c r="W67" s="4">
        <v>0</v>
      </c>
      <c r="X67" s="4">
        <v>0</v>
      </c>
      <c r="Y67" s="4">
        <v>0</v>
      </c>
      <c r="Z67" s="4">
        <f>AVERAGE(Tabella1[[#This Row],[SII_1]:[SII_4]])</f>
        <v>0</v>
      </c>
      <c r="AA67" s="4">
        <v>0</v>
      </c>
      <c r="AB67" s="4">
        <v>0</v>
      </c>
      <c r="AC67" s="4">
        <v>0</v>
      </c>
      <c r="AD67" s="4">
        <v>0</v>
      </c>
      <c r="AE67" s="4">
        <f>AVERAGE(Tabella1[[#This Row],[V3_1]:[V3_4]])</f>
        <v>0</v>
      </c>
      <c r="AF67" s="4">
        <v>47.925618971252334</v>
      </c>
      <c r="AG67" s="4">
        <v>21.440787197004457</v>
      </c>
      <c r="AH67" s="4">
        <v>10.293425157826199</v>
      </c>
      <c r="AI67" s="4">
        <v>16.967766301128961</v>
      </c>
      <c r="AJ67" s="4">
        <f>AVERAGE(Tabella1[[#This Row],[Y 450 B_1]:[Y 450 B_4]])</f>
        <v>24.156899406802985</v>
      </c>
      <c r="AK67" s="4">
        <v>0</v>
      </c>
      <c r="AL67" s="4">
        <v>0</v>
      </c>
      <c r="AM67" s="4">
        <v>0</v>
      </c>
      <c r="AN67" s="4">
        <v>0</v>
      </c>
      <c r="AO67" s="4">
        <f>AVERAGE(Tabella1[[#This Row],[Lf 02_1]:[Lf 02_4]])</f>
        <v>0</v>
      </c>
      <c r="AP67" s="4">
        <v>0</v>
      </c>
      <c r="AQ67" s="4">
        <v>0</v>
      </c>
      <c r="AR67" s="4">
        <v>0</v>
      </c>
      <c r="AS67" s="4">
        <v>0</v>
      </c>
      <c r="AT67" s="4">
        <f>AVERAGE(Tabella1[[#This Row],[Lf14_1]:[Lf14_4]])</f>
        <v>0</v>
      </c>
    </row>
    <row r="68" spans="1:46" x14ac:dyDescent="0.25">
      <c r="A68" s="3" t="s">
        <v>93</v>
      </c>
      <c r="B68" s="3" t="s">
        <v>90</v>
      </c>
      <c r="C68" s="3"/>
      <c r="D68" s="4">
        <v>2.9524803167981482</v>
      </c>
      <c r="E68" s="4">
        <v>7.3851271934570732</v>
      </c>
      <c r="F68" s="4">
        <v>8.2488363553229878</v>
      </c>
      <c r="G68" s="4">
        <v>0</v>
      </c>
      <c r="H68" s="4">
        <v>0</v>
      </c>
      <c r="I68" s="4">
        <v>0</v>
      </c>
      <c r="J68" s="4">
        <v>6.7961656004994069</v>
      </c>
      <c r="K68" s="4">
        <v>4.2506628709141374</v>
      </c>
      <c r="L68" s="4">
        <v>0</v>
      </c>
      <c r="M68" s="4">
        <v>0</v>
      </c>
      <c r="N68" s="4">
        <v>0</v>
      </c>
      <c r="O68" s="4">
        <v>0</v>
      </c>
      <c r="P68" s="4">
        <f>AVERAGE(Tabella1[[#This Row],[t0_1]:[t0_12]])</f>
        <v>2.4694393614159798</v>
      </c>
      <c r="Q68" s="4">
        <v>134.22005257264343</v>
      </c>
      <c r="R68" s="4">
        <v>148.15603043266429</v>
      </c>
      <c r="S68" s="4">
        <v>128.81696586525706</v>
      </c>
      <c r="T68" s="4">
        <v>137</v>
      </c>
      <c r="U68" s="4">
        <f>AVERAGE(Tabella1[[#This Row],[LPAL_1]:[LPAL_4]])</f>
        <v>137.0482622176412</v>
      </c>
      <c r="V68" s="4">
        <v>174</v>
      </c>
      <c r="W68" s="4">
        <v>140.44454426973454</v>
      </c>
      <c r="X68" s="4">
        <v>199.10607399850167</v>
      </c>
      <c r="Y68" s="4">
        <v>183.5936281980301</v>
      </c>
      <c r="Z68" s="4">
        <f>AVERAGE(Tabella1[[#This Row],[SII_1]:[SII_4]])</f>
        <v>174.2860616165666</v>
      </c>
      <c r="AA68" s="4">
        <v>0</v>
      </c>
      <c r="AB68" s="4">
        <v>0</v>
      </c>
      <c r="AC68" s="4">
        <v>0</v>
      </c>
      <c r="AD68" s="4">
        <v>0</v>
      </c>
      <c r="AE68" s="4">
        <f>AVERAGE(Tabella1[[#This Row],[V3_1]:[V3_4]])</f>
        <v>0</v>
      </c>
      <c r="AF68" s="4">
        <v>176.3989944050285</v>
      </c>
      <c r="AG68" s="4">
        <v>158.70382955420484</v>
      </c>
      <c r="AH68" s="4">
        <v>8.5534093999657514</v>
      </c>
      <c r="AI68" s="4">
        <v>3.8036064171522215</v>
      </c>
      <c r="AJ68" s="4">
        <f>AVERAGE(Tabella1[[#This Row],[Y 450 B_1]:[Y 450 B_4]])</f>
        <v>86.864959944087815</v>
      </c>
      <c r="AK68" s="4">
        <v>0</v>
      </c>
      <c r="AL68" s="4">
        <v>0</v>
      </c>
      <c r="AM68" s="4">
        <v>0</v>
      </c>
      <c r="AN68" s="4">
        <v>0</v>
      </c>
      <c r="AO68" s="4">
        <f>AVERAGE(Tabella1[[#This Row],[Lf 02_1]:[Lf 02_4]])</f>
        <v>0</v>
      </c>
      <c r="AP68" s="4">
        <v>0</v>
      </c>
      <c r="AQ68" s="4">
        <v>0</v>
      </c>
      <c r="AR68" s="4">
        <v>0</v>
      </c>
      <c r="AS68" s="4">
        <v>0</v>
      </c>
      <c r="AT68" s="4">
        <f>AVERAGE(Tabella1[[#This Row],[Lf14_1]:[Lf14_4]])</f>
        <v>0</v>
      </c>
    </row>
    <row r="69" spans="1:46" x14ac:dyDescent="0.25">
      <c r="A69" s="3" t="s">
        <v>341</v>
      </c>
      <c r="B69" s="3" t="s">
        <v>90</v>
      </c>
      <c r="C69" s="3"/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f>AVERAGE(Tabella1[[#This Row],[t0_1]:[t0_12]])</f>
        <v>0</v>
      </c>
      <c r="Q69" s="4">
        <v>13.810766879254714</v>
      </c>
      <c r="R69" s="4">
        <v>0</v>
      </c>
      <c r="S69" s="4">
        <v>0</v>
      </c>
      <c r="T69" s="4">
        <v>13.401816629250009</v>
      </c>
      <c r="U69" s="4">
        <f>AVERAGE(Tabella1[[#This Row],[LPAL_1]:[LPAL_4]])</f>
        <v>6.8031458771261804</v>
      </c>
      <c r="V69" s="4">
        <v>0</v>
      </c>
      <c r="W69" s="4">
        <v>0</v>
      </c>
      <c r="X69" s="4">
        <v>0</v>
      </c>
      <c r="Y69" s="4">
        <v>0</v>
      </c>
      <c r="Z69" s="4">
        <f>AVERAGE(Tabella1[[#This Row],[SII_1]:[SII_4]])</f>
        <v>0</v>
      </c>
      <c r="AA69" s="4">
        <v>0</v>
      </c>
      <c r="AB69" s="4">
        <v>0</v>
      </c>
      <c r="AC69" s="4">
        <v>0</v>
      </c>
      <c r="AD69" s="4">
        <v>0</v>
      </c>
      <c r="AE69" s="4">
        <f>AVERAGE(Tabella1[[#This Row],[V3_1]:[V3_4]])</f>
        <v>0</v>
      </c>
      <c r="AF69" s="4">
        <v>0</v>
      </c>
      <c r="AG69" s="4">
        <v>0</v>
      </c>
      <c r="AH69" s="4">
        <v>0</v>
      </c>
      <c r="AI69" s="4">
        <v>0</v>
      </c>
      <c r="AJ69" s="4">
        <f>AVERAGE(Tabella1[[#This Row],[Y 450 B_1]:[Y 450 B_4]])</f>
        <v>0</v>
      </c>
      <c r="AK69" s="4">
        <v>0</v>
      </c>
      <c r="AL69" s="4">
        <v>0</v>
      </c>
      <c r="AM69" s="4">
        <v>0</v>
      </c>
      <c r="AN69" s="4">
        <v>0</v>
      </c>
      <c r="AO69" s="4">
        <f>AVERAGE(Tabella1[[#This Row],[Lf 02_1]:[Lf 02_4]])</f>
        <v>0</v>
      </c>
      <c r="AP69" s="4">
        <v>0</v>
      </c>
      <c r="AQ69" s="4">
        <v>0</v>
      </c>
      <c r="AR69" s="4">
        <v>0</v>
      </c>
      <c r="AS69" s="4">
        <v>0</v>
      </c>
      <c r="AT69" s="4">
        <f>AVERAGE(Tabella1[[#This Row],[Lf14_1]:[Lf14_4]])</f>
        <v>0</v>
      </c>
    </row>
    <row r="70" spans="1:46" x14ac:dyDescent="0.25">
      <c r="A70" s="3" t="s">
        <v>342</v>
      </c>
      <c r="B70" s="3" t="s">
        <v>90</v>
      </c>
      <c r="C70" s="3"/>
      <c r="D70" s="4">
        <v>4.0651468028755033</v>
      </c>
      <c r="E70" s="4">
        <v>5.3965260073008379</v>
      </c>
      <c r="F70" s="4">
        <v>6.8951343431077108</v>
      </c>
      <c r="G70" s="4">
        <v>3.7033620729587655</v>
      </c>
      <c r="H70" s="4">
        <v>2.3362788503332563</v>
      </c>
      <c r="I70" s="4">
        <v>0.80871545858056604</v>
      </c>
      <c r="J70" s="4">
        <v>6.7496013111010864</v>
      </c>
      <c r="K70" s="4">
        <v>3.0894526734893293</v>
      </c>
      <c r="L70" s="4">
        <v>0</v>
      </c>
      <c r="M70" s="4">
        <v>0</v>
      </c>
      <c r="N70" s="4">
        <v>0</v>
      </c>
      <c r="O70" s="4">
        <v>0</v>
      </c>
      <c r="P70" s="4">
        <f>AVERAGE(Tabella1[[#This Row],[t0_1]:[t0_12]])</f>
        <v>2.7536847933122544</v>
      </c>
      <c r="Q70" s="4">
        <v>0</v>
      </c>
      <c r="R70" s="4">
        <v>0</v>
      </c>
      <c r="S70" s="4">
        <v>0</v>
      </c>
      <c r="T70" s="4">
        <v>0</v>
      </c>
      <c r="U70" s="4">
        <f>AVERAGE(Tabella1[[#This Row],[LPAL_1]:[LPAL_4]])</f>
        <v>0</v>
      </c>
      <c r="V70" s="4">
        <v>0</v>
      </c>
      <c r="W70" s="4">
        <v>0</v>
      </c>
      <c r="X70" s="4">
        <v>0</v>
      </c>
      <c r="Y70" s="4">
        <v>0</v>
      </c>
      <c r="Z70" s="4">
        <f>AVERAGE(Tabella1[[#This Row],[SII_1]:[SII_4]])</f>
        <v>0</v>
      </c>
      <c r="AA70" s="4">
        <v>0</v>
      </c>
      <c r="AB70" s="4">
        <v>0</v>
      </c>
      <c r="AC70" s="4">
        <v>0</v>
      </c>
      <c r="AD70" s="4">
        <v>0</v>
      </c>
      <c r="AE70" s="4">
        <f>AVERAGE(Tabella1[[#This Row],[V3_1]:[V3_4]])</f>
        <v>0</v>
      </c>
      <c r="AF70" s="4">
        <v>0</v>
      </c>
      <c r="AG70" s="4">
        <v>0</v>
      </c>
      <c r="AH70" s="4">
        <v>0</v>
      </c>
      <c r="AI70" s="4">
        <v>0</v>
      </c>
      <c r="AJ70" s="4">
        <f>AVERAGE(Tabella1[[#This Row],[Y 450 B_1]:[Y 450 B_4]])</f>
        <v>0</v>
      </c>
      <c r="AK70" s="4">
        <v>0</v>
      </c>
      <c r="AL70" s="4">
        <v>0</v>
      </c>
      <c r="AM70" s="4">
        <v>0</v>
      </c>
      <c r="AN70" s="4">
        <v>0</v>
      </c>
      <c r="AO70" s="4">
        <f>AVERAGE(Tabella1[[#This Row],[Lf 02_1]:[Lf 02_4]])</f>
        <v>0</v>
      </c>
      <c r="AP70" s="4">
        <v>0</v>
      </c>
      <c r="AQ70" s="4">
        <v>0</v>
      </c>
      <c r="AR70" s="4">
        <v>0</v>
      </c>
      <c r="AS70" s="4">
        <v>0</v>
      </c>
      <c r="AT70" s="4">
        <f>AVERAGE(Tabella1[[#This Row],[Lf14_1]:[Lf14_4]])</f>
        <v>0</v>
      </c>
    </row>
    <row r="71" spans="1:46" x14ac:dyDescent="0.25">
      <c r="A71" s="3" t="s">
        <v>343</v>
      </c>
      <c r="B71" s="3" t="s">
        <v>90</v>
      </c>
      <c r="C71" s="3"/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f>AVERAGE(Tabella1[[#This Row],[t0_1]:[t0_12]])</f>
        <v>0</v>
      </c>
      <c r="Q71" s="4">
        <v>0</v>
      </c>
      <c r="R71" s="4">
        <v>0</v>
      </c>
      <c r="S71" s="4">
        <v>0</v>
      </c>
      <c r="T71" s="4">
        <v>0</v>
      </c>
      <c r="U71" s="4">
        <f>AVERAGE(Tabella1[[#This Row],[LPAL_1]:[LPAL_4]])</f>
        <v>0</v>
      </c>
      <c r="V71" s="4">
        <v>0</v>
      </c>
      <c r="W71" s="4">
        <v>0</v>
      </c>
      <c r="X71" s="4">
        <v>0</v>
      </c>
      <c r="Y71" s="4">
        <v>0</v>
      </c>
      <c r="Z71" s="4">
        <f>AVERAGE(Tabella1[[#This Row],[SII_1]:[SII_4]])</f>
        <v>0</v>
      </c>
      <c r="AA71" s="4">
        <v>4.1250717542303423</v>
      </c>
      <c r="AB71" s="4">
        <v>4.0674331683547145</v>
      </c>
      <c r="AC71" s="4">
        <v>3.760157162075664</v>
      </c>
      <c r="AD71" s="4">
        <v>5.6061832690440268</v>
      </c>
      <c r="AE71" s="4">
        <f>AVERAGE(Tabella1[[#This Row],[V3_1]:[V3_4]])</f>
        <v>4.3897113384261868</v>
      </c>
      <c r="AF71" s="4">
        <v>0</v>
      </c>
      <c r="AG71" s="4">
        <v>0</v>
      </c>
      <c r="AH71" s="4">
        <v>0</v>
      </c>
      <c r="AI71" s="4">
        <v>0</v>
      </c>
      <c r="AJ71" s="4">
        <f>AVERAGE(Tabella1[[#This Row],[Y 450 B_1]:[Y 450 B_4]])</f>
        <v>0</v>
      </c>
      <c r="AK71" s="4">
        <v>0</v>
      </c>
      <c r="AL71" s="4">
        <v>0</v>
      </c>
      <c r="AM71" s="4">
        <v>0</v>
      </c>
      <c r="AN71" s="4">
        <v>0</v>
      </c>
      <c r="AO71" s="4">
        <f>AVERAGE(Tabella1[[#This Row],[Lf 02_1]:[Lf 02_4]])</f>
        <v>0</v>
      </c>
      <c r="AP71" s="4">
        <v>3.8038716163739017</v>
      </c>
      <c r="AQ71" s="4">
        <v>0</v>
      </c>
      <c r="AR71" s="4">
        <v>4.6549358592034942</v>
      </c>
      <c r="AS71" s="4">
        <v>5.3195490332797357</v>
      </c>
      <c r="AT71" s="4">
        <f>AVERAGE(Tabella1[[#This Row],[Lf14_1]:[Lf14_4]])</f>
        <v>3.4445891272142832</v>
      </c>
    </row>
    <row r="72" spans="1:46" x14ac:dyDescent="0.25">
      <c r="A72" s="3" t="s">
        <v>344</v>
      </c>
      <c r="B72" s="3" t="s">
        <v>90</v>
      </c>
      <c r="C72" s="3"/>
      <c r="D72" s="4">
        <v>16.302779369337006</v>
      </c>
      <c r="E72" s="4">
        <v>25.108250274458666</v>
      </c>
      <c r="F72" s="4">
        <v>31.844682409102461</v>
      </c>
      <c r="G72" s="4">
        <v>19.645697187289642</v>
      </c>
      <c r="H72" s="4">
        <v>21</v>
      </c>
      <c r="I72" s="4">
        <v>30.070297247333496</v>
      </c>
      <c r="J72" s="4">
        <v>16.83441322245951</v>
      </c>
      <c r="K72" s="4">
        <v>15.253850220108001</v>
      </c>
      <c r="L72" s="4">
        <v>21</v>
      </c>
      <c r="M72" s="4">
        <v>21.464713011185044</v>
      </c>
      <c r="N72" s="4">
        <v>15.742837422916693</v>
      </c>
      <c r="O72" s="4">
        <v>21.751676714900785</v>
      </c>
      <c r="P72" s="4">
        <f>AVERAGE(Tabella1[[#This Row],[t0_1]:[t0_12]])</f>
        <v>21.334933089924277</v>
      </c>
      <c r="Q72" s="4">
        <v>17.871051878638117</v>
      </c>
      <c r="R72" s="4">
        <v>27</v>
      </c>
      <c r="S72" s="4">
        <v>24.450394101779931</v>
      </c>
      <c r="T72" s="4">
        <v>26.86583169678471</v>
      </c>
      <c r="U72" s="4">
        <f>AVERAGE(Tabella1[[#This Row],[LPAL_1]:[LPAL_4]])</f>
        <v>24.046819419300689</v>
      </c>
      <c r="V72" s="4">
        <v>17.353919327266386</v>
      </c>
      <c r="W72" s="4">
        <v>18.964048383614678</v>
      </c>
      <c r="X72" s="4">
        <v>26.165550726685797</v>
      </c>
      <c r="Y72" s="4">
        <v>26.914903210804919</v>
      </c>
      <c r="Z72" s="4">
        <f>AVERAGE(Tabella1[[#This Row],[SII_1]:[SII_4]])</f>
        <v>22.349605412092945</v>
      </c>
      <c r="AA72" s="4">
        <v>17.241576145229917</v>
      </c>
      <c r="AB72" s="4">
        <v>15.719450170941931</v>
      </c>
      <c r="AC72" s="4">
        <v>11.901552029123859</v>
      </c>
      <c r="AD72" s="4">
        <v>20.785022656233423</v>
      </c>
      <c r="AE72" s="4">
        <f>AVERAGE(Tabella1[[#This Row],[V3_1]:[V3_4]])</f>
        <v>16.411900250382281</v>
      </c>
      <c r="AF72" s="4">
        <v>29.594933835066083</v>
      </c>
      <c r="AG72" s="4">
        <v>25.623759320337225</v>
      </c>
      <c r="AH72" s="4">
        <v>25.879686368060785</v>
      </c>
      <c r="AI72" s="4">
        <v>6.2260703048114401</v>
      </c>
      <c r="AJ72" s="4">
        <f>AVERAGE(Tabella1[[#This Row],[Y 450 B_1]:[Y 450 B_4]])</f>
        <v>21.831112457068883</v>
      </c>
      <c r="AK72" s="4">
        <v>0</v>
      </c>
      <c r="AL72" s="4">
        <v>0</v>
      </c>
      <c r="AM72" s="4">
        <v>0</v>
      </c>
      <c r="AN72" s="4">
        <v>0</v>
      </c>
      <c r="AO72" s="4">
        <f>AVERAGE(Tabella1[[#This Row],[Lf 02_1]:[Lf 02_4]])</f>
        <v>0</v>
      </c>
      <c r="AP72" s="4">
        <v>9.8668816623997202</v>
      </c>
      <c r="AQ72" s="4">
        <v>12.919057619777526</v>
      </c>
      <c r="AR72" s="4">
        <v>11.684828588396794</v>
      </c>
      <c r="AS72" s="4">
        <v>12.202894362172092</v>
      </c>
      <c r="AT72" s="4">
        <f>AVERAGE(Tabella1[[#This Row],[Lf14_1]:[Lf14_4]])</f>
        <v>11.668415558186531</v>
      </c>
    </row>
    <row r="73" spans="1:46" x14ac:dyDescent="0.25">
      <c r="A73" s="3" t="s">
        <v>99</v>
      </c>
      <c r="B73" s="3" t="s">
        <v>90</v>
      </c>
      <c r="C73" s="3"/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f>AVERAGE(Tabella1[[#This Row],[t0_1]:[t0_12]])</f>
        <v>0</v>
      </c>
      <c r="Q73" s="4">
        <v>35.000221804639388</v>
      </c>
      <c r="R73" s="4">
        <v>44.100764693900473</v>
      </c>
      <c r="S73" s="4">
        <v>13.604067277524605</v>
      </c>
      <c r="T73" s="4">
        <v>13.546513691669407</v>
      </c>
      <c r="U73" s="4">
        <f>AVERAGE(Tabella1[[#This Row],[LPAL_1]:[LPAL_4]])</f>
        <v>26.562891866933469</v>
      </c>
      <c r="V73" s="4">
        <v>0</v>
      </c>
      <c r="W73" s="4">
        <v>0</v>
      </c>
      <c r="X73" s="4">
        <v>0</v>
      </c>
      <c r="Y73" s="4">
        <v>0</v>
      </c>
      <c r="Z73" s="4">
        <f>AVERAGE(Tabella1[[#This Row],[SII_1]:[SII_4]])</f>
        <v>0</v>
      </c>
      <c r="AA73" s="4">
        <v>0</v>
      </c>
      <c r="AB73" s="4">
        <v>0</v>
      </c>
      <c r="AC73" s="4">
        <v>0</v>
      </c>
      <c r="AD73" s="4">
        <v>0</v>
      </c>
      <c r="AE73" s="4">
        <f>AVERAGE(Tabella1[[#This Row],[V3_1]:[V3_4]])</f>
        <v>0</v>
      </c>
      <c r="AF73" s="4">
        <v>0</v>
      </c>
      <c r="AG73" s="4">
        <v>0</v>
      </c>
      <c r="AH73" s="4">
        <v>0</v>
      </c>
      <c r="AI73" s="4">
        <v>0</v>
      </c>
      <c r="AJ73" s="4">
        <f>AVERAGE(Tabella1[[#This Row],[Y 450 B_1]:[Y 450 B_4]])</f>
        <v>0</v>
      </c>
      <c r="AK73" s="4">
        <v>0</v>
      </c>
      <c r="AL73" s="4">
        <v>4.2991150695494991</v>
      </c>
      <c r="AM73" s="4">
        <v>6.4434394483905377</v>
      </c>
      <c r="AN73" s="4">
        <v>4</v>
      </c>
      <c r="AO73" s="4">
        <f>AVERAGE(Tabella1[[#This Row],[Lf 02_1]:[Lf 02_4]])</f>
        <v>3.685638629485009</v>
      </c>
      <c r="AP73" s="4">
        <v>6.5148738449471226</v>
      </c>
      <c r="AQ73" s="4">
        <v>4.344731996108754</v>
      </c>
      <c r="AR73" s="4">
        <v>11.752930059658807</v>
      </c>
      <c r="AS73" s="4">
        <v>7.5369698192134758</v>
      </c>
      <c r="AT73" s="4">
        <f>AVERAGE(Tabella1[[#This Row],[Lf14_1]:[Lf14_4]])</f>
        <v>7.5373764299820394</v>
      </c>
    </row>
    <row r="74" spans="1:46" x14ac:dyDescent="0.25">
      <c r="A74" s="3" t="s">
        <v>100</v>
      </c>
      <c r="B74" s="3" t="s">
        <v>90</v>
      </c>
      <c r="C74" s="3"/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f>AVERAGE(Tabella1[[#This Row],[t0_1]:[t0_12]])</f>
        <v>0</v>
      </c>
      <c r="Q74" s="4">
        <v>0</v>
      </c>
      <c r="R74" s="4">
        <v>0</v>
      </c>
      <c r="S74" s="4">
        <v>0</v>
      </c>
      <c r="T74" s="4">
        <v>0</v>
      </c>
      <c r="U74" s="4">
        <f>AVERAGE(Tabella1[[#This Row],[LPAL_1]:[LPAL_4]])</f>
        <v>0</v>
      </c>
      <c r="V74" s="4">
        <v>0</v>
      </c>
      <c r="W74" s="4">
        <v>0</v>
      </c>
      <c r="X74" s="4">
        <v>0</v>
      </c>
      <c r="Y74" s="4">
        <v>0</v>
      </c>
      <c r="Z74" s="4">
        <f>AVERAGE(Tabella1[[#This Row],[SII_1]:[SII_4]])</f>
        <v>0</v>
      </c>
      <c r="AA74" s="4">
        <v>0</v>
      </c>
      <c r="AB74" s="4">
        <v>0</v>
      </c>
      <c r="AC74" s="4">
        <v>0</v>
      </c>
      <c r="AD74" s="4">
        <v>0</v>
      </c>
      <c r="AE74" s="4">
        <f>AVERAGE(Tabella1[[#This Row],[V3_1]:[V3_4]])</f>
        <v>0</v>
      </c>
      <c r="AF74" s="4">
        <v>35.567753893840468</v>
      </c>
      <c r="AG74" s="4">
        <v>23.94465009674137</v>
      </c>
      <c r="AH74" s="4">
        <v>14.39370805512703</v>
      </c>
      <c r="AI74" s="4">
        <v>21.563036512387214</v>
      </c>
      <c r="AJ74" s="4">
        <f>AVERAGE(Tabella1[[#This Row],[Y 450 B_1]:[Y 450 B_4]])</f>
        <v>23.86728713952402</v>
      </c>
      <c r="AK74" s="4">
        <v>0</v>
      </c>
      <c r="AL74" s="4">
        <v>0</v>
      </c>
      <c r="AM74" s="4">
        <v>0</v>
      </c>
      <c r="AN74" s="4">
        <v>0</v>
      </c>
      <c r="AO74" s="4">
        <f>AVERAGE(Tabella1[[#This Row],[Lf 02_1]:[Lf 02_4]])</f>
        <v>0</v>
      </c>
      <c r="AP74" s="4">
        <v>0</v>
      </c>
      <c r="AQ74" s="4">
        <v>0</v>
      </c>
      <c r="AR74" s="4">
        <v>0</v>
      </c>
      <c r="AS74" s="4">
        <v>0</v>
      </c>
      <c r="AT74" s="4">
        <f>AVERAGE(Tabella1[[#This Row],[Lf14_1]:[Lf14_4]])</f>
        <v>0</v>
      </c>
    </row>
    <row r="75" spans="1:46" x14ac:dyDescent="0.25">
      <c r="A75" s="3" t="s">
        <v>220</v>
      </c>
      <c r="B75" s="3" t="s">
        <v>90</v>
      </c>
      <c r="C75" s="3"/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f>AVERAGE(Tabella1[[#This Row],[t0_1]:[t0_12]])</f>
        <v>0</v>
      </c>
      <c r="Q75" s="4">
        <v>0</v>
      </c>
      <c r="R75" s="4">
        <v>0</v>
      </c>
      <c r="S75" s="4">
        <v>0</v>
      </c>
      <c r="T75" s="4">
        <v>0</v>
      </c>
      <c r="U75" s="4">
        <f>AVERAGE(Tabella1[[#This Row],[LPAL_1]:[LPAL_4]])</f>
        <v>0</v>
      </c>
      <c r="V75" s="4">
        <v>0</v>
      </c>
      <c r="W75" s="4">
        <v>0</v>
      </c>
      <c r="X75" s="4">
        <v>0</v>
      </c>
      <c r="Y75" s="4">
        <v>0</v>
      </c>
      <c r="Z75" s="4">
        <f>AVERAGE(Tabella1[[#This Row],[SII_1]:[SII_4]])</f>
        <v>0</v>
      </c>
      <c r="AA75" s="4">
        <v>0</v>
      </c>
      <c r="AB75" s="4">
        <v>0</v>
      </c>
      <c r="AC75" s="4">
        <v>0</v>
      </c>
      <c r="AD75" s="4">
        <v>0</v>
      </c>
      <c r="AE75" s="4">
        <f>AVERAGE(Tabella1[[#This Row],[V3_1]:[V3_4]])</f>
        <v>0</v>
      </c>
      <c r="AF75" s="4">
        <v>3</v>
      </c>
      <c r="AG75" s="4">
        <v>2.8108115345900724</v>
      </c>
      <c r="AH75" s="4">
        <v>3.0381581352539824</v>
      </c>
      <c r="AI75" s="4">
        <v>3.0370791438599127</v>
      </c>
      <c r="AJ75" s="4">
        <f>AVERAGE(Tabella1[[#This Row],[Y 450 B_1]:[Y 450 B_4]])</f>
        <v>2.9715122034259922</v>
      </c>
      <c r="AK75" s="4">
        <v>0</v>
      </c>
      <c r="AL75" s="4">
        <v>0</v>
      </c>
      <c r="AM75" s="4">
        <v>0</v>
      </c>
      <c r="AN75" s="4">
        <v>0</v>
      </c>
      <c r="AO75" s="4">
        <f>AVERAGE(Tabella1[[#This Row],[Lf 02_1]:[Lf 02_4]])</f>
        <v>0</v>
      </c>
      <c r="AP75" s="4">
        <v>18.001062020324369</v>
      </c>
      <c r="AQ75" s="4">
        <v>14.152339103890116</v>
      </c>
      <c r="AR75" s="4">
        <v>22.814575559159575</v>
      </c>
      <c r="AS75" s="4">
        <v>0</v>
      </c>
      <c r="AT75" s="4">
        <f>AVERAGE(Tabella1[[#This Row],[Lf14_1]:[Lf14_4]])</f>
        <v>13.741994170843515</v>
      </c>
    </row>
    <row r="76" spans="1:46" x14ac:dyDescent="0.25">
      <c r="A76" s="3" t="s">
        <v>345</v>
      </c>
      <c r="B76" s="3" t="s">
        <v>105</v>
      </c>
      <c r="C76" s="3"/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f>AVERAGE(Tabella1[[#This Row],[t0_1]:[t0_12]])</f>
        <v>0</v>
      </c>
      <c r="Q76" s="4">
        <v>3.7856362239861672</v>
      </c>
      <c r="R76" s="4">
        <v>7.6638097433082173</v>
      </c>
      <c r="S76" s="4">
        <v>5.2548151398770937</v>
      </c>
      <c r="T76" s="4">
        <v>5.2170812054656199</v>
      </c>
      <c r="U76" s="4">
        <f>AVERAGE(Tabella1[[#This Row],[LPAL_1]:[LPAL_4]])</f>
        <v>5.4803355781592735</v>
      </c>
      <c r="V76" s="4">
        <v>5.6525988865239079</v>
      </c>
      <c r="W76" s="4">
        <v>3.2588434049534656</v>
      </c>
      <c r="X76" s="4">
        <v>4.0314243893322956</v>
      </c>
      <c r="Y76" s="4">
        <v>5.1223332933235435</v>
      </c>
      <c r="Z76" s="4">
        <f>AVERAGE(Tabella1[[#This Row],[SII_1]:[SII_4]])</f>
        <v>4.5162999935333028</v>
      </c>
      <c r="AA76" s="4">
        <v>4.9132073836875643</v>
      </c>
      <c r="AB76" s="4">
        <v>5.0236799245543686</v>
      </c>
      <c r="AC76" s="4">
        <v>2.5774149946364457</v>
      </c>
      <c r="AD76" s="4">
        <v>5.1932345485909339</v>
      </c>
      <c r="AE76" s="4">
        <f>AVERAGE(Tabella1[[#This Row],[V3_1]:[V3_4]])</f>
        <v>4.4268842128673276</v>
      </c>
      <c r="AF76" s="4">
        <v>0</v>
      </c>
      <c r="AG76" s="4">
        <v>0</v>
      </c>
      <c r="AH76" s="4">
        <v>0</v>
      </c>
      <c r="AI76" s="4">
        <v>0</v>
      </c>
      <c r="AJ76" s="4">
        <f>AVERAGE(Tabella1[[#This Row],[Y 450 B_1]:[Y 450 B_4]])</f>
        <v>0</v>
      </c>
      <c r="AK76" s="4">
        <v>0</v>
      </c>
      <c r="AL76" s="4">
        <v>0</v>
      </c>
      <c r="AM76" s="4">
        <v>0</v>
      </c>
      <c r="AN76" s="4">
        <v>0</v>
      </c>
      <c r="AO76" s="4">
        <f>AVERAGE(Tabella1[[#This Row],[Lf 02_1]:[Lf 02_4]])</f>
        <v>0</v>
      </c>
      <c r="AP76" s="4">
        <v>0</v>
      </c>
      <c r="AQ76" s="4">
        <v>0</v>
      </c>
      <c r="AR76" s="4">
        <v>0</v>
      </c>
      <c r="AS76" s="4">
        <v>0</v>
      </c>
      <c r="AT76" s="4">
        <f>AVERAGE(Tabella1[[#This Row],[Lf14_1]:[Lf14_4]])</f>
        <v>0</v>
      </c>
    </row>
    <row r="77" spans="1:46" x14ac:dyDescent="0.25">
      <c r="A77" s="3" t="s">
        <v>346</v>
      </c>
      <c r="B77" s="3" t="s">
        <v>105</v>
      </c>
      <c r="C77" s="3"/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f>AVERAGE(Tabella1[[#This Row],[t0_1]:[t0_12]])</f>
        <v>0</v>
      </c>
      <c r="Q77" s="4">
        <v>0</v>
      </c>
      <c r="R77" s="4">
        <v>0</v>
      </c>
      <c r="S77" s="4">
        <v>0</v>
      </c>
      <c r="T77" s="4">
        <v>0</v>
      </c>
      <c r="U77" s="4">
        <f>AVERAGE(Tabella1[[#This Row],[LPAL_1]:[LPAL_4]])</f>
        <v>0</v>
      </c>
      <c r="V77" s="4">
        <v>0</v>
      </c>
      <c r="W77" s="4">
        <v>0</v>
      </c>
      <c r="X77" s="4">
        <v>0</v>
      </c>
      <c r="Y77" s="4">
        <v>0</v>
      </c>
      <c r="Z77" s="4">
        <f>AVERAGE(Tabella1[[#This Row],[SII_1]:[SII_4]])</f>
        <v>0</v>
      </c>
      <c r="AA77" s="4">
        <v>372.89531152499035</v>
      </c>
      <c r="AB77" s="4">
        <v>363.48653993432004</v>
      </c>
      <c r="AC77" s="4">
        <v>325.76708574283288</v>
      </c>
      <c r="AD77" s="4">
        <v>449.63292971577852</v>
      </c>
      <c r="AE77" s="4">
        <f>AVERAGE(Tabella1[[#This Row],[V3_1]:[V3_4]])</f>
        <v>377.94546672948047</v>
      </c>
      <c r="AF77" s="4">
        <v>0</v>
      </c>
      <c r="AG77" s="4">
        <v>0</v>
      </c>
      <c r="AH77" s="4">
        <v>0</v>
      </c>
      <c r="AI77" s="4">
        <v>0</v>
      </c>
      <c r="AJ77" s="4">
        <f>AVERAGE(Tabella1[[#This Row],[Y 450 B_1]:[Y 450 B_4]])</f>
        <v>0</v>
      </c>
      <c r="AK77" s="4">
        <v>0</v>
      </c>
      <c r="AL77" s="4">
        <v>0</v>
      </c>
      <c r="AM77" s="4">
        <v>0</v>
      </c>
      <c r="AN77" s="4">
        <v>0</v>
      </c>
      <c r="AO77" s="4">
        <f>AVERAGE(Tabella1[[#This Row],[Lf 02_1]:[Lf 02_4]])</f>
        <v>0</v>
      </c>
      <c r="AP77" s="4">
        <v>714.61623307939499</v>
      </c>
      <c r="AQ77" s="4">
        <v>549.01579880776501</v>
      </c>
      <c r="AR77" s="4">
        <v>641.37426649657846</v>
      </c>
      <c r="AS77" s="4">
        <v>508.76003934889656</v>
      </c>
      <c r="AT77" s="4">
        <f>AVERAGE(Tabella1[[#This Row],[Lf14_1]:[Lf14_4]])</f>
        <v>603.44158443315871</v>
      </c>
    </row>
    <row r="78" spans="1:46" x14ac:dyDescent="0.25">
      <c r="A78" s="3" t="s">
        <v>347</v>
      </c>
      <c r="B78" s="3" t="s">
        <v>105</v>
      </c>
      <c r="C78" s="3"/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f>AVERAGE(Tabella1[[#This Row],[t0_1]:[t0_12]])</f>
        <v>0</v>
      </c>
      <c r="Q78" s="4">
        <v>4.935104565278829</v>
      </c>
      <c r="R78" s="4">
        <v>7.6904348157099482</v>
      </c>
      <c r="S78" s="4">
        <v>7.9488181542570864</v>
      </c>
      <c r="T78" s="4">
        <v>7</v>
      </c>
      <c r="U78" s="4">
        <f>AVERAGE(Tabella1[[#This Row],[LPAL_1]:[LPAL_4]])</f>
        <v>6.8935893838114657</v>
      </c>
      <c r="V78" s="4">
        <v>0</v>
      </c>
      <c r="W78" s="4">
        <v>0</v>
      </c>
      <c r="X78" s="4">
        <v>0</v>
      </c>
      <c r="Y78" s="4">
        <v>0</v>
      </c>
      <c r="Z78" s="4">
        <f>AVERAGE(Tabella1[[#This Row],[SII_1]:[SII_4]])</f>
        <v>0</v>
      </c>
      <c r="AA78" s="4">
        <v>223.94665475052682</v>
      </c>
      <c r="AB78" s="4">
        <v>196.05757551346906</v>
      </c>
      <c r="AC78" s="4">
        <v>192.25034021565298</v>
      </c>
      <c r="AD78" s="4">
        <v>277.65895284831186</v>
      </c>
      <c r="AE78" s="4">
        <f>AVERAGE(Tabella1[[#This Row],[V3_1]:[V3_4]])</f>
        <v>222.47838083199017</v>
      </c>
      <c r="AF78" s="4">
        <v>0</v>
      </c>
      <c r="AG78" s="4">
        <v>0</v>
      </c>
      <c r="AH78" s="4">
        <v>0</v>
      </c>
      <c r="AI78" s="4">
        <v>0</v>
      </c>
      <c r="AJ78" s="4">
        <f>AVERAGE(Tabella1[[#This Row],[Y 450 B_1]:[Y 450 B_4]])</f>
        <v>0</v>
      </c>
      <c r="AK78" s="4">
        <v>55.910934901538234</v>
      </c>
      <c r="AL78" s="4">
        <v>71.379605279517065</v>
      </c>
      <c r="AM78" s="4">
        <v>337.34760398035888</v>
      </c>
      <c r="AN78" s="4">
        <v>466.03953642392855</v>
      </c>
      <c r="AO78" s="4">
        <f>AVERAGE(Tabella1[[#This Row],[Lf 02_1]:[Lf 02_4]])</f>
        <v>232.66942014633568</v>
      </c>
      <c r="AP78" s="4">
        <v>414.19117820304649</v>
      </c>
      <c r="AQ78" s="4">
        <v>316.83748599448995</v>
      </c>
      <c r="AR78" s="4">
        <v>378.02580429057514</v>
      </c>
      <c r="AS78" s="4">
        <v>279.46980566376396</v>
      </c>
      <c r="AT78" s="4">
        <f>AVERAGE(Tabella1[[#This Row],[Lf14_1]:[Lf14_4]])</f>
        <v>347.13106853796887</v>
      </c>
    </row>
    <row r="79" spans="1:46" x14ac:dyDescent="0.25">
      <c r="A79" s="3" t="s">
        <v>106</v>
      </c>
      <c r="B79" s="3" t="s">
        <v>107</v>
      </c>
      <c r="C79" s="3"/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f>AVERAGE(Tabella1[[#This Row],[t0_1]:[t0_12]])</f>
        <v>0</v>
      </c>
      <c r="Q79" s="4">
        <v>0</v>
      </c>
      <c r="R79" s="4">
        <v>0</v>
      </c>
      <c r="S79" s="4">
        <v>0</v>
      </c>
      <c r="T79" s="4">
        <v>0</v>
      </c>
      <c r="U79" s="4">
        <f>AVERAGE(Tabella1[[#This Row],[LPAL_1]:[LPAL_4]])</f>
        <v>0</v>
      </c>
      <c r="V79" s="4">
        <v>0</v>
      </c>
      <c r="W79" s="4">
        <v>0</v>
      </c>
      <c r="X79" s="4">
        <v>0</v>
      </c>
      <c r="Y79" s="4">
        <v>0</v>
      </c>
      <c r="Z79" s="4">
        <f>AVERAGE(Tabella1[[#This Row],[SII_1]:[SII_4]])</f>
        <v>0</v>
      </c>
      <c r="AA79" s="4">
        <v>12.792551548805159</v>
      </c>
      <c r="AB79" s="4">
        <v>10.468394504028806</v>
      </c>
      <c r="AC79" s="4">
        <v>8.9573541775386296</v>
      </c>
      <c r="AD79" s="4">
        <v>12.23337768626517</v>
      </c>
      <c r="AE79" s="4">
        <f>AVERAGE(Tabella1[[#This Row],[V3_1]:[V3_4]])</f>
        <v>11.112919479159441</v>
      </c>
      <c r="AF79" s="4">
        <v>0</v>
      </c>
      <c r="AG79" s="4">
        <v>0</v>
      </c>
      <c r="AH79" s="4">
        <v>0</v>
      </c>
      <c r="AI79" s="4">
        <v>0</v>
      </c>
      <c r="AJ79" s="4">
        <f>AVERAGE(Tabella1[[#This Row],[Y 450 B_1]:[Y 450 B_4]])</f>
        <v>0</v>
      </c>
      <c r="AK79" s="4">
        <v>0</v>
      </c>
      <c r="AL79" s="4">
        <v>0</v>
      </c>
      <c r="AM79" s="4">
        <v>0</v>
      </c>
      <c r="AN79" s="4">
        <v>0</v>
      </c>
      <c r="AO79" s="4">
        <f>AVERAGE(Tabella1[[#This Row],[Lf 02_1]:[Lf 02_4]])</f>
        <v>0</v>
      </c>
      <c r="AP79" s="4">
        <v>0</v>
      </c>
      <c r="AQ79" s="4">
        <v>0</v>
      </c>
      <c r="AR79" s="4">
        <v>0</v>
      </c>
      <c r="AS79" s="4">
        <v>0</v>
      </c>
      <c r="AT79" s="4">
        <f>AVERAGE(Tabella1[[#This Row],[Lf14_1]:[Lf14_4]])</f>
        <v>0</v>
      </c>
    </row>
    <row r="80" spans="1:46" x14ac:dyDescent="0.25">
      <c r="A80" s="3" t="s">
        <v>348</v>
      </c>
      <c r="B80" s="3" t="s">
        <v>107</v>
      </c>
      <c r="C80" s="3"/>
      <c r="D80" s="4">
        <v>10.573451826613391</v>
      </c>
      <c r="E80" s="4">
        <v>21.707305964201066</v>
      </c>
      <c r="F80" s="4">
        <v>31.664425183668083</v>
      </c>
      <c r="G80" s="4">
        <v>23.114405633065282</v>
      </c>
      <c r="H80" s="4">
        <v>5.4158259318369106</v>
      </c>
      <c r="I80" s="4">
        <v>27</v>
      </c>
      <c r="J80" s="4">
        <v>23.980609040134969</v>
      </c>
      <c r="K80" s="4">
        <v>19.83606748926594</v>
      </c>
      <c r="L80" s="4">
        <v>43.093288941157624</v>
      </c>
      <c r="M80" s="4">
        <v>13.435689571817178</v>
      </c>
      <c r="N80" s="4">
        <v>74.119443153314194</v>
      </c>
      <c r="O80" s="4">
        <v>27.690979228104347</v>
      </c>
      <c r="P80" s="4">
        <f>AVERAGE(Tabella1[[#This Row],[t0_1]:[t0_12]])</f>
        <v>26.802624330264916</v>
      </c>
      <c r="Q80" s="4">
        <v>27.356892833545718</v>
      </c>
      <c r="R80" s="4">
        <v>47.410763809598215</v>
      </c>
      <c r="S80" s="4">
        <v>26.042733852704391</v>
      </c>
      <c r="T80" s="4">
        <v>31.151267487707756</v>
      </c>
      <c r="U80" s="4">
        <f>AVERAGE(Tabella1[[#This Row],[LPAL_1]:[LPAL_4]])</f>
        <v>32.99041449588902</v>
      </c>
      <c r="V80" s="4">
        <v>20.530953585195462</v>
      </c>
      <c r="W80" s="4">
        <v>22.459071675199013</v>
      </c>
      <c r="X80" s="4">
        <v>43.685345733631387</v>
      </c>
      <c r="Y80" s="4">
        <v>35.695884413635206</v>
      </c>
      <c r="Z80" s="4">
        <f>AVERAGE(Tabella1[[#This Row],[SII_1]:[SII_4]])</f>
        <v>30.592813851915267</v>
      </c>
      <c r="AA80" s="4">
        <v>0</v>
      </c>
      <c r="AB80" s="4">
        <v>0</v>
      </c>
      <c r="AC80" s="4">
        <v>0</v>
      </c>
      <c r="AD80" s="4">
        <v>0</v>
      </c>
      <c r="AE80" s="4">
        <f>AVERAGE(Tabella1[[#This Row],[V3_1]:[V3_4]])</f>
        <v>0</v>
      </c>
      <c r="AF80" s="4">
        <v>45.234260718314097</v>
      </c>
      <c r="AG80" s="4">
        <v>41.433891082299141</v>
      </c>
      <c r="AH80" s="4">
        <v>30.156072617136292</v>
      </c>
      <c r="AI80" s="4">
        <v>25.791573081664858</v>
      </c>
      <c r="AJ80" s="4">
        <f>AVERAGE(Tabella1[[#This Row],[Y 450 B_1]:[Y 450 B_4]])</f>
        <v>35.653949374853596</v>
      </c>
      <c r="AK80" s="4">
        <v>0</v>
      </c>
      <c r="AL80" s="4">
        <v>0</v>
      </c>
      <c r="AM80" s="4">
        <v>0</v>
      </c>
      <c r="AN80" s="4">
        <v>0</v>
      </c>
      <c r="AO80" s="4">
        <f>AVERAGE(Tabella1[[#This Row],[Lf 02_1]:[Lf 02_4]])</f>
        <v>0</v>
      </c>
      <c r="AP80" s="4">
        <v>0</v>
      </c>
      <c r="AQ80" s="4">
        <v>0</v>
      </c>
      <c r="AR80" s="4">
        <v>0</v>
      </c>
      <c r="AS80" s="4">
        <v>0</v>
      </c>
      <c r="AT80" s="4">
        <f>AVERAGE(Tabella1[[#This Row],[Lf14_1]:[Lf14_4]])</f>
        <v>0</v>
      </c>
    </row>
    <row r="81" spans="1:46" x14ac:dyDescent="0.25">
      <c r="A81" s="3" t="s">
        <v>44</v>
      </c>
      <c r="B81" s="3" t="s">
        <v>107</v>
      </c>
      <c r="C81" s="3"/>
      <c r="D81" s="4">
        <v>427.60094788157136</v>
      </c>
      <c r="E81" s="4">
        <v>582.18378397018159</v>
      </c>
      <c r="F81" s="4">
        <v>845.79869026076767</v>
      </c>
      <c r="G81" s="4">
        <v>635.74346345247318</v>
      </c>
      <c r="H81" s="4">
        <v>496</v>
      </c>
      <c r="I81" s="4">
        <v>225.68220177830867</v>
      </c>
      <c r="J81" s="4">
        <v>996.74858630084293</v>
      </c>
      <c r="K81" s="4">
        <v>646.61864173167339</v>
      </c>
      <c r="L81" s="4">
        <v>248.13410234036363</v>
      </c>
      <c r="M81" s="4">
        <v>281.99206972004566</v>
      </c>
      <c r="N81" s="4">
        <v>189.95023201064734</v>
      </c>
      <c r="O81" s="4">
        <v>371.34052724224523</v>
      </c>
      <c r="P81" s="4">
        <f>AVERAGE(Tabella1[[#This Row],[t0_1]:[t0_12]])</f>
        <v>495.64943722409345</v>
      </c>
      <c r="Q81" s="4">
        <v>195.94016753073498</v>
      </c>
      <c r="R81" s="4">
        <v>240</v>
      </c>
      <c r="S81" s="4">
        <v>272.62918214900429</v>
      </c>
      <c r="T81" s="4">
        <v>251.87202673048918</v>
      </c>
      <c r="U81" s="4">
        <f>AVERAGE(Tabella1[[#This Row],[LPAL_1]:[LPAL_4]])</f>
        <v>240.11034410255712</v>
      </c>
      <c r="V81" s="4">
        <v>197.22316668417065</v>
      </c>
      <c r="W81" s="4">
        <v>187.3322652478237</v>
      </c>
      <c r="X81" s="4">
        <v>214</v>
      </c>
      <c r="Y81" s="4">
        <v>258.73784245546801</v>
      </c>
      <c r="Z81" s="4">
        <f>AVERAGE(Tabella1[[#This Row],[SII_1]:[SII_4]])</f>
        <v>214.32331859686559</v>
      </c>
      <c r="AA81" s="4">
        <v>124.76311869520134</v>
      </c>
      <c r="AB81" s="4">
        <v>123.15983119068039</v>
      </c>
      <c r="AC81" s="4">
        <v>101.12708235826341</v>
      </c>
      <c r="AD81" s="4">
        <v>169.43233760068762</v>
      </c>
      <c r="AE81" s="4">
        <f>AVERAGE(Tabella1[[#This Row],[V3_1]:[V3_4]])</f>
        <v>129.62059246120819</v>
      </c>
      <c r="AF81" s="4">
        <v>1572.4745368119118</v>
      </c>
      <c r="AG81" s="4">
        <v>1334.6977507460119</v>
      </c>
      <c r="AH81" s="4">
        <v>856.15585586853047</v>
      </c>
      <c r="AI81" s="4">
        <v>937.66012228027125</v>
      </c>
      <c r="AJ81" s="4">
        <f>AVERAGE(Tabella1[[#This Row],[Y 450 B_1]:[Y 450 B_4]])</f>
        <v>1175.2470664266814</v>
      </c>
      <c r="AK81" s="4">
        <v>0</v>
      </c>
      <c r="AL81" s="4">
        <v>0</v>
      </c>
      <c r="AM81" s="4">
        <v>0</v>
      </c>
      <c r="AN81" s="4">
        <v>0</v>
      </c>
      <c r="AO81" s="4">
        <f>AVERAGE(Tabella1[[#This Row],[Lf 02_1]:[Lf 02_4]])</f>
        <v>0</v>
      </c>
      <c r="AP81" s="4">
        <v>37.569969541561314</v>
      </c>
      <c r="AQ81" s="4">
        <v>48.347461418291729</v>
      </c>
      <c r="AR81" s="4">
        <v>62.065495834254662</v>
      </c>
      <c r="AS81" s="4">
        <v>23.302373486997066</v>
      </c>
      <c r="AT81" s="4">
        <f>AVERAGE(Tabella1[[#This Row],[Lf14_1]:[Lf14_4]])</f>
        <v>42.821325070276188</v>
      </c>
    </row>
    <row r="82" spans="1:46" x14ac:dyDescent="0.25">
      <c r="A82" s="3" t="s">
        <v>349</v>
      </c>
      <c r="B82" s="3" t="s">
        <v>107</v>
      </c>
      <c r="C82" s="3"/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f>AVERAGE(Tabella1[[#This Row],[t0_1]:[t0_12]])</f>
        <v>0</v>
      </c>
      <c r="Q82" s="4">
        <v>0</v>
      </c>
      <c r="R82" s="4">
        <v>0</v>
      </c>
      <c r="S82" s="4">
        <v>0</v>
      </c>
      <c r="T82" s="4">
        <v>0</v>
      </c>
      <c r="U82" s="4">
        <f>AVERAGE(Tabella1[[#This Row],[LPAL_1]:[LPAL_4]])</f>
        <v>0</v>
      </c>
      <c r="V82" s="4">
        <v>0</v>
      </c>
      <c r="W82" s="4">
        <v>0</v>
      </c>
      <c r="X82" s="4">
        <v>0</v>
      </c>
      <c r="Y82" s="4">
        <v>0</v>
      </c>
      <c r="Z82" s="4">
        <f>AVERAGE(Tabella1[[#This Row],[SII_1]:[SII_4]])</f>
        <v>0</v>
      </c>
      <c r="AA82" s="4">
        <v>8.2020071807385317</v>
      </c>
      <c r="AB82" s="4">
        <v>5.3452669602739045</v>
      </c>
      <c r="AC82" s="4">
        <v>13.615004487428804</v>
      </c>
      <c r="AD82" s="4">
        <v>13.754698143828302</v>
      </c>
      <c r="AE82" s="4">
        <f>AVERAGE(Tabella1[[#This Row],[V3_1]:[V3_4]])</f>
        <v>10.229244193067386</v>
      </c>
      <c r="AF82" s="4">
        <v>0</v>
      </c>
      <c r="AG82" s="4">
        <v>0</v>
      </c>
      <c r="AH82" s="4">
        <v>0</v>
      </c>
      <c r="AI82" s="4">
        <v>0</v>
      </c>
      <c r="AJ82" s="4">
        <f>AVERAGE(Tabella1[[#This Row],[Y 450 B_1]:[Y 450 B_4]])</f>
        <v>0</v>
      </c>
      <c r="AK82" s="4">
        <v>0</v>
      </c>
      <c r="AL82" s="4">
        <v>0</v>
      </c>
      <c r="AM82" s="4">
        <v>0</v>
      </c>
      <c r="AN82" s="4">
        <v>0</v>
      </c>
      <c r="AO82" s="4">
        <f>AVERAGE(Tabella1[[#This Row],[Lf 02_1]:[Lf 02_4]])</f>
        <v>0</v>
      </c>
      <c r="AP82" s="4">
        <v>0</v>
      </c>
      <c r="AQ82" s="4">
        <v>0</v>
      </c>
      <c r="AR82" s="4">
        <v>0</v>
      </c>
      <c r="AS82" s="4">
        <v>0</v>
      </c>
      <c r="AT82" s="4">
        <f>AVERAGE(Tabella1[[#This Row],[Lf14_1]:[Lf14_4]])</f>
        <v>0</v>
      </c>
    </row>
    <row r="83" spans="1:46" x14ac:dyDescent="0.25">
      <c r="A83" s="3" t="s">
        <v>196</v>
      </c>
      <c r="B83" s="3" t="s">
        <v>107</v>
      </c>
      <c r="C83" s="3"/>
      <c r="D83" s="4">
        <v>328.13794545428379</v>
      </c>
      <c r="E83" s="4">
        <v>394.60144066748666</v>
      </c>
      <c r="F83" s="4">
        <v>576.20707612215415</v>
      </c>
      <c r="G83" s="4">
        <v>458.63042456138089</v>
      </c>
      <c r="H83" s="4">
        <v>328</v>
      </c>
      <c r="I83" s="4">
        <v>190.28119434971029</v>
      </c>
      <c r="J83" s="4">
        <v>603.93120000614942</v>
      </c>
      <c r="K83" s="4">
        <v>463.66269855913549</v>
      </c>
      <c r="L83" s="4">
        <v>105.70949302770346</v>
      </c>
      <c r="M83" s="4">
        <v>178.31026844925361</v>
      </c>
      <c r="N83" s="4">
        <v>120.45738384898097</v>
      </c>
      <c r="O83" s="4">
        <v>190.57255247095563</v>
      </c>
      <c r="P83" s="4">
        <f>AVERAGE(Tabella1[[#This Row],[t0_1]:[t0_12]])</f>
        <v>328.20847312643292</v>
      </c>
      <c r="Q83" s="4">
        <v>277.70300455203699</v>
      </c>
      <c r="R83" s="4">
        <v>342</v>
      </c>
      <c r="S83" s="4">
        <v>375.51154856340719</v>
      </c>
      <c r="T83" s="4">
        <v>371.60089220316883</v>
      </c>
      <c r="U83" s="4">
        <f>AVERAGE(Tabella1[[#This Row],[LPAL_1]:[LPAL_4]])</f>
        <v>341.70386132965325</v>
      </c>
      <c r="V83" s="4">
        <v>284.14510487107765</v>
      </c>
      <c r="W83" s="4">
        <v>294.63006464294438</v>
      </c>
      <c r="X83" s="4">
        <v>426.64661896483</v>
      </c>
      <c r="Y83" s="4">
        <v>423.516835866061</v>
      </c>
      <c r="Z83" s="4">
        <f>AVERAGE(Tabella1[[#This Row],[SII_1]:[SII_4]])</f>
        <v>357.23465608622826</v>
      </c>
      <c r="AA83" s="4">
        <v>92.189167698801768</v>
      </c>
      <c r="AB83" s="4">
        <v>83.717866664931663</v>
      </c>
      <c r="AC83" s="4">
        <v>64.208828298583626</v>
      </c>
      <c r="AD83" s="4">
        <v>117.15810254771513</v>
      </c>
      <c r="AE83" s="4">
        <f>AVERAGE(Tabella1[[#This Row],[V3_1]:[V3_4]])</f>
        <v>89.31849130250805</v>
      </c>
      <c r="AF83" s="4">
        <v>952.68466010146312</v>
      </c>
      <c r="AG83" s="4">
        <v>787.21782019514035</v>
      </c>
      <c r="AH83" s="4">
        <v>502.10959790627277</v>
      </c>
      <c r="AI83" s="4">
        <v>486.80567897552123</v>
      </c>
      <c r="AJ83" s="4">
        <f>AVERAGE(Tabella1[[#This Row],[Y 450 B_1]:[Y 450 B_4]])</f>
        <v>682.2044392945993</v>
      </c>
      <c r="AK83" s="4">
        <v>38.667893958291572</v>
      </c>
      <c r="AL83" s="4">
        <v>39.32586832329779</v>
      </c>
      <c r="AM83" s="4">
        <v>106.78853978905227</v>
      </c>
      <c r="AN83" s="4">
        <v>130.95102063423948</v>
      </c>
      <c r="AO83" s="4">
        <f>AVERAGE(Tabella1[[#This Row],[Lf 02_1]:[Lf 02_4]])</f>
        <v>78.93333067622028</v>
      </c>
      <c r="AP83" s="4">
        <v>130.1904018808564</v>
      </c>
      <c r="AQ83" s="4">
        <v>106.37074568178656</v>
      </c>
      <c r="AR83" s="4">
        <v>118.08241564767229</v>
      </c>
      <c r="AS83" s="4">
        <v>99.889897975543889</v>
      </c>
      <c r="AT83" s="4">
        <f>AVERAGE(Tabella1[[#This Row],[Lf14_1]:[Lf14_4]])</f>
        <v>113.63336529646479</v>
      </c>
    </row>
    <row r="84" spans="1:46" x14ac:dyDescent="0.25">
      <c r="A84" s="3" t="s">
        <v>350</v>
      </c>
      <c r="B84" s="3" t="s">
        <v>107</v>
      </c>
      <c r="C84" s="3"/>
      <c r="D84" s="4">
        <v>5.5126463706047284</v>
      </c>
      <c r="E84" s="4">
        <v>3.7602998848316496</v>
      </c>
      <c r="F84" s="4">
        <v>4.5140924849169233</v>
      </c>
      <c r="G84" s="4">
        <v>7.3226294565735577</v>
      </c>
      <c r="H84" s="4">
        <v>65.214509557254786</v>
      </c>
      <c r="I84" s="4">
        <v>331.99581360891989</v>
      </c>
      <c r="J84" s="4">
        <v>4.0835702081135015</v>
      </c>
      <c r="K84" s="4">
        <v>149.57379619635179</v>
      </c>
      <c r="L84" s="4">
        <v>63.436815572194675</v>
      </c>
      <c r="M84" s="4">
        <v>250.37580045840195</v>
      </c>
      <c r="N84" s="4">
        <v>241.15826044335554</v>
      </c>
      <c r="O84" s="4">
        <v>393.89659149293055</v>
      </c>
      <c r="P84" s="4">
        <f>AVERAGE(Tabella1[[#This Row],[t0_1]:[t0_12]])</f>
        <v>126.73706881120414</v>
      </c>
      <c r="Q84" s="4">
        <v>0</v>
      </c>
      <c r="R84" s="4">
        <v>0</v>
      </c>
      <c r="S84" s="4">
        <v>0</v>
      </c>
      <c r="T84" s="4">
        <v>0</v>
      </c>
      <c r="U84" s="4">
        <f>AVERAGE(Tabella1[[#This Row],[LPAL_1]:[LPAL_4]])</f>
        <v>0</v>
      </c>
      <c r="V84" s="4">
        <v>0</v>
      </c>
      <c r="W84" s="4">
        <v>0</v>
      </c>
      <c r="X84" s="4">
        <v>0</v>
      </c>
      <c r="Y84" s="4">
        <v>0</v>
      </c>
      <c r="Z84" s="4">
        <f>AVERAGE(Tabella1[[#This Row],[SII_1]:[SII_4]])</f>
        <v>0</v>
      </c>
      <c r="AA84" s="4">
        <v>0</v>
      </c>
      <c r="AB84" s="4">
        <v>0</v>
      </c>
      <c r="AC84" s="4">
        <v>0</v>
      </c>
      <c r="AD84" s="4">
        <v>0</v>
      </c>
      <c r="AE84" s="4">
        <f>AVERAGE(Tabella1[[#This Row],[V3_1]:[V3_4]])</f>
        <v>0</v>
      </c>
      <c r="AF84" s="4">
        <v>0</v>
      </c>
      <c r="AG84" s="4">
        <v>0</v>
      </c>
      <c r="AH84" s="4">
        <v>0</v>
      </c>
      <c r="AI84" s="4">
        <v>0</v>
      </c>
      <c r="AJ84" s="4">
        <f>AVERAGE(Tabella1[[#This Row],[Y 450 B_1]:[Y 450 B_4]])</f>
        <v>0</v>
      </c>
      <c r="AK84" s="4">
        <v>0</v>
      </c>
      <c r="AL84" s="4">
        <v>0</v>
      </c>
      <c r="AM84" s="4">
        <v>0</v>
      </c>
      <c r="AN84" s="4">
        <v>0</v>
      </c>
      <c r="AO84" s="4">
        <f>AVERAGE(Tabella1[[#This Row],[Lf 02_1]:[Lf 02_4]])</f>
        <v>0</v>
      </c>
      <c r="AP84" s="4">
        <v>0</v>
      </c>
      <c r="AQ84" s="4">
        <v>0</v>
      </c>
      <c r="AR84" s="4">
        <v>0</v>
      </c>
      <c r="AS84" s="4">
        <v>0</v>
      </c>
      <c r="AT84" s="4">
        <f>AVERAGE(Tabella1[[#This Row],[Lf14_1]:[Lf14_4]])</f>
        <v>0</v>
      </c>
    </row>
    <row r="85" spans="1:46" x14ac:dyDescent="0.25">
      <c r="A85" s="3" t="s">
        <v>351</v>
      </c>
      <c r="B85" s="3" t="s">
        <v>107</v>
      </c>
      <c r="C85" s="3"/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f>AVERAGE(Tabella1[[#This Row],[t0_1]:[t0_12]])</f>
        <v>0</v>
      </c>
      <c r="Q85" s="4">
        <v>0</v>
      </c>
      <c r="R85" s="4">
        <v>0</v>
      </c>
      <c r="S85" s="4">
        <v>0</v>
      </c>
      <c r="T85" s="4">
        <v>0</v>
      </c>
      <c r="U85" s="4">
        <f>AVERAGE(Tabella1[[#This Row],[LPAL_1]:[LPAL_4]])</f>
        <v>0</v>
      </c>
      <c r="V85" s="4">
        <v>0</v>
      </c>
      <c r="W85" s="4">
        <v>0</v>
      </c>
      <c r="X85" s="4">
        <v>0</v>
      </c>
      <c r="Y85" s="4">
        <v>0</v>
      </c>
      <c r="Z85" s="4">
        <f>AVERAGE(Tabella1[[#This Row],[SII_1]:[SII_4]])</f>
        <v>0</v>
      </c>
      <c r="AA85" s="4">
        <v>4.386596990268484</v>
      </c>
      <c r="AB85" s="4">
        <v>3.9090662405182477</v>
      </c>
      <c r="AC85" s="4">
        <v>2.4976962046576054</v>
      </c>
      <c r="AD85" s="4">
        <v>5.5723845397522549</v>
      </c>
      <c r="AE85" s="4">
        <f>AVERAGE(Tabella1[[#This Row],[V3_1]:[V3_4]])</f>
        <v>4.0914359937991485</v>
      </c>
      <c r="AF85" s="4">
        <v>156.23867170856806</v>
      </c>
      <c r="AG85" s="4">
        <v>128.04934605745007</v>
      </c>
      <c r="AH85" s="4">
        <v>94.224937712646067</v>
      </c>
      <c r="AI85" s="4">
        <v>65.645253608766154</v>
      </c>
      <c r="AJ85" s="4">
        <f>AVERAGE(Tabella1[[#This Row],[Y 450 B_1]:[Y 450 B_4]])</f>
        <v>111.03955227185759</v>
      </c>
      <c r="AK85" s="4">
        <v>26.13005452232461</v>
      </c>
      <c r="AL85" s="4">
        <v>13</v>
      </c>
      <c r="AM85" s="4">
        <v>5.7218529047855782</v>
      </c>
      <c r="AN85" s="4">
        <v>6.8753510782612324</v>
      </c>
      <c r="AO85" s="4">
        <f>AVERAGE(Tabella1[[#This Row],[Lf 02_1]:[Lf 02_4]])</f>
        <v>12.931814626342856</v>
      </c>
      <c r="AP85" s="4">
        <v>8.4513427007039841</v>
      </c>
      <c r="AQ85" s="4">
        <v>7.1849824807625824</v>
      </c>
      <c r="AR85" s="4">
        <v>6.2135491036268338</v>
      </c>
      <c r="AS85" s="4">
        <v>6.0762208217290326</v>
      </c>
      <c r="AT85" s="4">
        <f>AVERAGE(Tabella1[[#This Row],[Lf14_1]:[Lf14_4]])</f>
        <v>6.9815237767056075</v>
      </c>
    </row>
    <row r="86" spans="1:46" x14ac:dyDescent="0.25">
      <c r="A86" s="3" t="s">
        <v>352</v>
      </c>
      <c r="B86" s="3" t="s">
        <v>107</v>
      </c>
      <c r="C86" s="3"/>
      <c r="D86" s="4">
        <v>18.409544404108264</v>
      </c>
      <c r="E86" s="4">
        <v>32.067284831595394</v>
      </c>
      <c r="F86" s="4">
        <v>49.55855139408996</v>
      </c>
      <c r="G86" s="4">
        <v>46.399801407315884</v>
      </c>
      <c r="H86" s="4">
        <v>14.92649184131596</v>
      </c>
      <c r="I86" s="4">
        <v>57.460327462752183</v>
      </c>
      <c r="J86" s="4">
        <v>65.337123329816023</v>
      </c>
      <c r="K86" s="4">
        <v>30.349929198237671</v>
      </c>
      <c r="L86" s="4">
        <v>41.318297957882521</v>
      </c>
      <c r="M86" s="4">
        <v>61.029179630818916</v>
      </c>
      <c r="N86" s="4">
        <v>44.354515567096328</v>
      </c>
      <c r="O86" s="4">
        <v>80.47796922151251</v>
      </c>
      <c r="P86" s="4">
        <f>AVERAGE(Tabella1[[#This Row],[t0_1]:[t0_12]])</f>
        <v>45.140751353878471</v>
      </c>
      <c r="Q86" s="4">
        <v>11.015574253172581</v>
      </c>
      <c r="R86" s="4">
        <v>33.258383169326521</v>
      </c>
      <c r="S86" s="4">
        <v>16.117976791357478</v>
      </c>
      <c r="T86" s="4">
        <v>16.849853114363636</v>
      </c>
      <c r="U86" s="4">
        <f>AVERAGE(Tabella1[[#This Row],[LPAL_1]:[LPAL_4]])</f>
        <v>19.310446832055053</v>
      </c>
      <c r="V86" s="4">
        <v>9.9709825067853899</v>
      </c>
      <c r="W86" s="4">
        <v>11.360224721064444</v>
      </c>
      <c r="X86" s="4">
        <v>36.171540072087808</v>
      </c>
      <c r="Y86" s="4">
        <v>29.421798000380495</v>
      </c>
      <c r="Z86" s="4">
        <f>AVERAGE(Tabella1[[#This Row],[SII_1]:[SII_4]])</f>
        <v>21.731136325079532</v>
      </c>
      <c r="AA86" s="4">
        <v>63.109150517698886</v>
      </c>
      <c r="AB86" s="4">
        <v>59.026759745034717</v>
      </c>
      <c r="AC86" s="4">
        <v>50.065883855710766</v>
      </c>
      <c r="AD86" s="4">
        <v>82.772773336019767</v>
      </c>
      <c r="AE86" s="4">
        <f>AVERAGE(Tabella1[[#This Row],[V3_1]:[V3_4]])</f>
        <v>63.743641863616034</v>
      </c>
      <c r="AF86" s="4">
        <v>88.821765943016061</v>
      </c>
      <c r="AG86" s="4">
        <v>73.300229649297648</v>
      </c>
      <c r="AH86" s="4">
        <v>27.47448851216128</v>
      </c>
      <c r="AI86" s="4">
        <v>35.914350558707596</v>
      </c>
      <c r="AJ86" s="4">
        <f>AVERAGE(Tabella1[[#This Row],[Y 450 B_1]:[Y 450 B_4]])</f>
        <v>56.377708665795652</v>
      </c>
      <c r="AK86" s="4">
        <v>43.122043405802479</v>
      </c>
      <c r="AL86" s="4">
        <v>29.639894190298016</v>
      </c>
      <c r="AM86" s="4">
        <v>44.01189075182041</v>
      </c>
      <c r="AN86" s="4">
        <v>39</v>
      </c>
      <c r="AO86" s="4">
        <f>AVERAGE(Tabella1[[#This Row],[Lf 02_1]:[Lf 02_4]])</f>
        <v>38.943457086980224</v>
      </c>
      <c r="AP86" s="4">
        <v>115.69988370813564</v>
      </c>
      <c r="AQ86" s="4">
        <v>91.323984278089227</v>
      </c>
      <c r="AR86" s="4">
        <v>114.53247168206879</v>
      </c>
      <c r="AS86" s="4">
        <v>75.547472630245025</v>
      </c>
      <c r="AT86" s="4">
        <f>AVERAGE(Tabella1[[#This Row],[Lf14_1]:[Lf14_4]])</f>
        <v>99.275953074634671</v>
      </c>
    </row>
    <row r="87" spans="1:46" x14ac:dyDescent="0.25">
      <c r="A87" s="3" t="s">
        <v>30</v>
      </c>
      <c r="B87" s="3" t="s">
        <v>107</v>
      </c>
      <c r="C87" s="3"/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f>AVERAGE(Tabella1[[#This Row],[t0_1]:[t0_12]])</f>
        <v>0</v>
      </c>
      <c r="Q87" s="4">
        <v>10.042544315022875</v>
      </c>
      <c r="R87" s="4">
        <v>136</v>
      </c>
      <c r="S87" s="4">
        <v>386.27816443828988</v>
      </c>
      <c r="T87" s="4">
        <v>12.504115787768104</v>
      </c>
      <c r="U87" s="4">
        <f>AVERAGE(Tabella1[[#This Row],[LPAL_1]:[LPAL_4]])</f>
        <v>136.20620613527021</v>
      </c>
      <c r="V87" s="4">
        <v>12.066934389422761</v>
      </c>
      <c r="W87" s="4">
        <v>16.164486588283086</v>
      </c>
      <c r="X87" s="4">
        <v>17</v>
      </c>
      <c r="Y87" s="4">
        <v>21.432503061706875</v>
      </c>
      <c r="Z87" s="4">
        <f>AVERAGE(Tabella1[[#This Row],[SII_1]:[SII_4]])</f>
        <v>16.66598100985318</v>
      </c>
      <c r="AA87" s="4">
        <v>0</v>
      </c>
      <c r="AB87" s="4">
        <v>0</v>
      </c>
      <c r="AC87" s="4">
        <v>0</v>
      </c>
      <c r="AD87" s="4">
        <v>0</v>
      </c>
      <c r="AE87" s="4">
        <f>AVERAGE(Tabella1[[#This Row],[V3_1]:[V3_4]])</f>
        <v>0</v>
      </c>
      <c r="AF87" s="4">
        <v>0</v>
      </c>
      <c r="AG87" s="4">
        <v>0</v>
      </c>
      <c r="AH87" s="4">
        <v>0</v>
      </c>
      <c r="AI87" s="4">
        <v>0</v>
      </c>
      <c r="AJ87" s="4">
        <f>AVERAGE(Tabella1[[#This Row],[Y 450 B_1]:[Y 450 B_4]])</f>
        <v>0</v>
      </c>
      <c r="AK87" s="4">
        <v>0</v>
      </c>
      <c r="AL87" s="4">
        <v>0</v>
      </c>
      <c r="AM87" s="4">
        <v>0</v>
      </c>
      <c r="AN87" s="4">
        <v>0</v>
      </c>
      <c r="AO87" s="4">
        <f>AVERAGE(Tabella1[[#This Row],[Lf 02_1]:[Lf 02_4]])</f>
        <v>0</v>
      </c>
      <c r="AP87" s="4">
        <v>0</v>
      </c>
      <c r="AQ87" s="4">
        <v>0</v>
      </c>
      <c r="AR87" s="4">
        <v>0</v>
      </c>
      <c r="AS87" s="4">
        <v>0</v>
      </c>
      <c r="AT87" s="4">
        <f>AVERAGE(Tabella1[[#This Row],[Lf14_1]:[Lf14_4]])</f>
        <v>0</v>
      </c>
    </row>
    <row r="88" spans="1:46" x14ac:dyDescent="0.25">
      <c r="A88" s="3" t="s">
        <v>353</v>
      </c>
      <c r="B88" s="3" t="s">
        <v>110</v>
      </c>
      <c r="C88" s="3" t="s">
        <v>354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f>AVERAGE(Tabella1[[#This Row],[t0_1]:[t0_12]])</f>
        <v>0</v>
      </c>
      <c r="Q88" s="4">
        <v>0</v>
      </c>
      <c r="R88" s="4">
        <v>0</v>
      </c>
      <c r="S88" s="4">
        <v>0</v>
      </c>
      <c r="T88" s="4">
        <v>0</v>
      </c>
      <c r="U88" s="4">
        <f>AVERAGE(Tabella1[[#This Row],[LPAL_1]:[LPAL_4]])</f>
        <v>0</v>
      </c>
      <c r="V88" s="4">
        <v>2.6084810439791113</v>
      </c>
      <c r="W88" s="4">
        <v>2.7060359206021323</v>
      </c>
      <c r="X88" s="4">
        <v>3.9735608461900904</v>
      </c>
      <c r="Y88" s="4">
        <v>3.873515030305748</v>
      </c>
      <c r="Z88" s="4">
        <f>AVERAGE(Tabella1[[#This Row],[SII_1]:[SII_4]])</f>
        <v>3.2903982102692706</v>
      </c>
      <c r="AA88" s="4">
        <v>0</v>
      </c>
      <c r="AB88" s="4">
        <v>0</v>
      </c>
      <c r="AC88" s="4">
        <v>0</v>
      </c>
      <c r="AD88" s="4">
        <v>0</v>
      </c>
      <c r="AE88" s="4">
        <f>AVERAGE(Tabella1[[#This Row],[V3_1]:[V3_4]])</f>
        <v>0</v>
      </c>
      <c r="AF88" s="4">
        <v>0</v>
      </c>
      <c r="AG88" s="4">
        <v>0</v>
      </c>
      <c r="AH88" s="4">
        <v>0</v>
      </c>
      <c r="AI88" s="4">
        <v>0</v>
      </c>
      <c r="AJ88" s="4">
        <f>AVERAGE(Tabella1[[#This Row],[Y 450 B_1]:[Y 450 B_4]])</f>
        <v>0</v>
      </c>
      <c r="AK88" s="4">
        <v>0</v>
      </c>
      <c r="AL88" s="4">
        <v>0</v>
      </c>
      <c r="AM88" s="4">
        <v>0</v>
      </c>
      <c r="AN88" s="4">
        <v>0</v>
      </c>
      <c r="AO88" s="4">
        <f>AVERAGE(Tabella1[[#This Row],[Lf 02_1]:[Lf 02_4]])</f>
        <v>0</v>
      </c>
      <c r="AP88" s="4">
        <v>0</v>
      </c>
      <c r="AQ88" s="4">
        <v>0</v>
      </c>
      <c r="AR88" s="4">
        <v>0</v>
      </c>
      <c r="AS88" s="4">
        <v>0</v>
      </c>
      <c r="AT88" s="4">
        <f>AVERAGE(Tabella1[[#This Row],[Lf14_1]:[Lf14_4]])</f>
        <v>0</v>
      </c>
    </row>
    <row r="89" spans="1:46" x14ac:dyDescent="0.25">
      <c r="A89" s="3" t="s">
        <v>355</v>
      </c>
      <c r="B89" s="3" t="s">
        <v>110</v>
      </c>
      <c r="C89" s="3"/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f>AVERAGE(Tabella1[[#This Row],[t0_1]:[t0_12]])</f>
        <v>0</v>
      </c>
      <c r="Q89" s="4">
        <v>2.5335540562484788</v>
      </c>
      <c r="R89" s="4">
        <v>5.1400653166983004</v>
      </c>
      <c r="S89" s="4">
        <v>3.1821738531456578</v>
      </c>
      <c r="T89" s="4">
        <v>2.6341321485010987</v>
      </c>
      <c r="U89" s="4">
        <f>AVERAGE(Tabella1[[#This Row],[LPAL_1]:[LPAL_4]])</f>
        <v>3.372481343648384</v>
      </c>
      <c r="V89" s="4">
        <v>1.6952110550162236</v>
      </c>
      <c r="W89" s="4">
        <v>2.1874233511105619</v>
      </c>
      <c r="X89" s="4">
        <v>1.4992118160398702</v>
      </c>
      <c r="Y89" s="4">
        <v>4.1251638496934673</v>
      </c>
      <c r="Z89" s="4">
        <f>AVERAGE(Tabella1[[#This Row],[SII_1]:[SII_4]])</f>
        <v>2.3767525179650306</v>
      </c>
      <c r="AA89" s="4">
        <v>0</v>
      </c>
      <c r="AB89" s="4">
        <v>0</v>
      </c>
      <c r="AC89" s="4">
        <v>0</v>
      </c>
      <c r="AD89" s="4">
        <v>0</v>
      </c>
      <c r="AE89" s="4">
        <f>AVERAGE(Tabella1[[#This Row],[V3_1]:[V3_4]])</f>
        <v>0</v>
      </c>
      <c r="AF89" s="4">
        <v>0</v>
      </c>
      <c r="AG89" s="4">
        <v>0</v>
      </c>
      <c r="AH89" s="4">
        <v>0</v>
      </c>
      <c r="AI89" s="4">
        <v>0</v>
      </c>
      <c r="AJ89" s="4">
        <f>AVERAGE(Tabella1[[#This Row],[Y 450 B_1]:[Y 450 B_4]])</f>
        <v>0</v>
      </c>
      <c r="AK89" s="4">
        <v>0</v>
      </c>
      <c r="AL89" s="4">
        <v>0</v>
      </c>
      <c r="AM89" s="4">
        <v>0</v>
      </c>
      <c r="AN89" s="4">
        <v>0</v>
      </c>
      <c r="AO89" s="4">
        <f>AVERAGE(Tabella1[[#This Row],[Lf 02_1]:[Lf 02_4]])</f>
        <v>0</v>
      </c>
      <c r="AP89" s="4">
        <v>0</v>
      </c>
      <c r="AQ89" s="4">
        <v>0</v>
      </c>
      <c r="AR89" s="4">
        <v>0</v>
      </c>
      <c r="AS89" s="4">
        <v>0</v>
      </c>
      <c r="AT89" s="4">
        <f>AVERAGE(Tabella1[[#This Row],[Lf14_1]:[Lf14_4]])</f>
        <v>0</v>
      </c>
    </row>
    <row r="90" spans="1:46" x14ac:dyDescent="0.25">
      <c r="A90" s="3" t="s">
        <v>356</v>
      </c>
      <c r="B90" s="3" t="s">
        <v>110</v>
      </c>
      <c r="C90" s="3"/>
      <c r="D90" s="4">
        <v>17.047573228637802</v>
      </c>
      <c r="E90" s="4">
        <v>19.678341662674018</v>
      </c>
      <c r="F90" s="4">
        <v>25.782896414555019</v>
      </c>
      <c r="G90" s="4">
        <v>19.886742298120595</v>
      </c>
      <c r="H90" s="4">
        <v>5.2881310027215234</v>
      </c>
      <c r="I90" s="4">
        <v>12.953388678842996</v>
      </c>
      <c r="J90" s="4">
        <v>19.704744277740172</v>
      </c>
      <c r="K90" s="4">
        <v>14.517725554863896</v>
      </c>
      <c r="L90" s="4">
        <v>7.8185119479579619</v>
      </c>
      <c r="M90" s="4">
        <v>30.265725312994892</v>
      </c>
      <c r="N90" s="4">
        <v>8.6865303507282317</v>
      </c>
      <c r="O90" s="4">
        <v>17.260751957657003</v>
      </c>
      <c r="P90" s="4">
        <f>AVERAGE(Tabella1[[#This Row],[t0_1]:[t0_12]])</f>
        <v>16.574255223957842</v>
      </c>
      <c r="Q90" s="4">
        <v>20.607465063174047</v>
      </c>
      <c r="R90" s="4">
        <v>29</v>
      </c>
      <c r="S90" s="4">
        <v>40.437137542303944</v>
      </c>
      <c r="T90" s="4">
        <v>26.014555050812252</v>
      </c>
      <c r="U90" s="4">
        <f>AVERAGE(Tabella1[[#This Row],[LPAL_1]:[LPAL_4]])</f>
        <v>29.01478941407256</v>
      </c>
      <c r="V90" s="4">
        <v>16.433289145920654</v>
      </c>
      <c r="W90" s="4">
        <v>16.612266834136577</v>
      </c>
      <c r="X90" s="4">
        <v>18</v>
      </c>
      <c r="Y90" s="4">
        <v>21.885822834404475</v>
      </c>
      <c r="Z90" s="4">
        <f>AVERAGE(Tabella1[[#This Row],[SII_1]:[SII_4]])</f>
        <v>18.232844703615427</v>
      </c>
      <c r="AA90" s="4">
        <v>0</v>
      </c>
      <c r="AB90" s="4">
        <v>0</v>
      </c>
      <c r="AC90" s="4">
        <v>0</v>
      </c>
      <c r="AD90" s="4">
        <v>0</v>
      </c>
      <c r="AE90" s="4">
        <f>AVERAGE(Tabella1[[#This Row],[V3_1]:[V3_4]])</f>
        <v>0</v>
      </c>
      <c r="AF90" s="4">
        <v>0</v>
      </c>
      <c r="AG90" s="4">
        <v>0</v>
      </c>
      <c r="AH90" s="4">
        <v>0</v>
      </c>
      <c r="AI90" s="4">
        <v>0</v>
      </c>
      <c r="AJ90" s="4">
        <f>AVERAGE(Tabella1[[#This Row],[Y 450 B_1]:[Y 450 B_4]])</f>
        <v>0</v>
      </c>
      <c r="AK90" s="4">
        <v>0</v>
      </c>
      <c r="AL90" s="4">
        <v>0</v>
      </c>
      <c r="AM90" s="4">
        <v>0</v>
      </c>
      <c r="AN90" s="4">
        <v>0</v>
      </c>
      <c r="AO90" s="4">
        <f>AVERAGE(Tabella1[[#This Row],[Lf 02_1]:[Lf 02_4]])</f>
        <v>0</v>
      </c>
      <c r="AP90" s="4">
        <v>0</v>
      </c>
      <c r="AQ90" s="4">
        <v>0</v>
      </c>
      <c r="AR90" s="4">
        <v>0</v>
      </c>
      <c r="AS90" s="4">
        <v>0</v>
      </c>
      <c r="AT90" s="4">
        <f>AVERAGE(Tabella1[[#This Row],[Lf14_1]:[Lf14_4]])</f>
        <v>0</v>
      </c>
    </row>
    <row r="91" spans="1:46" x14ac:dyDescent="0.25">
      <c r="A91" s="3" t="s">
        <v>357</v>
      </c>
      <c r="B91" s="3" t="s">
        <v>110</v>
      </c>
      <c r="C91" s="3"/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f>AVERAGE(Tabella1[[#This Row],[t0_1]:[t0_12]])</f>
        <v>0</v>
      </c>
      <c r="Q91" s="4">
        <v>0</v>
      </c>
      <c r="R91" s="4">
        <v>0</v>
      </c>
      <c r="S91" s="4">
        <v>0</v>
      </c>
      <c r="T91" s="4">
        <v>0</v>
      </c>
      <c r="U91" s="4">
        <f>AVERAGE(Tabella1[[#This Row],[LPAL_1]:[LPAL_4]])</f>
        <v>0</v>
      </c>
      <c r="V91" s="4">
        <v>0</v>
      </c>
      <c r="W91" s="4">
        <v>0</v>
      </c>
      <c r="X91" s="4">
        <v>0</v>
      </c>
      <c r="Y91" s="4">
        <v>0</v>
      </c>
      <c r="Z91" s="4">
        <f>AVERAGE(Tabella1[[#This Row],[SII_1]:[SII_4]])</f>
        <v>0</v>
      </c>
      <c r="AA91" s="4">
        <v>0</v>
      </c>
      <c r="AB91" s="4">
        <v>0</v>
      </c>
      <c r="AC91" s="4">
        <v>0</v>
      </c>
      <c r="AD91" s="4">
        <v>0</v>
      </c>
      <c r="AE91" s="4">
        <f>AVERAGE(Tabella1[[#This Row],[V3_1]:[V3_4]])</f>
        <v>0</v>
      </c>
      <c r="AF91" s="4">
        <v>26.381988984411546</v>
      </c>
      <c r="AG91" s="4">
        <v>24.263363577885887</v>
      </c>
      <c r="AH91" s="4">
        <v>17.429227597148529</v>
      </c>
      <c r="AI91" s="4">
        <v>12.703164288944679</v>
      </c>
      <c r="AJ91" s="4">
        <f>AVERAGE(Tabella1[[#This Row],[Y 450 B_1]:[Y 450 B_4]])</f>
        <v>20.194436112097659</v>
      </c>
      <c r="AK91" s="4">
        <v>0</v>
      </c>
      <c r="AL91" s="4">
        <v>0</v>
      </c>
      <c r="AM91" s="4">
        <v>0</v>
      </c>
      <c r="AN91" s="4">
        <v>0</v>
      </c>
      <c r="AO91" s="4">
        <f>AVERAGE(Tabella1[[#This Row],[Lf 02_1]:[Lf 02_4]])</f>
        <v>0</v>
      </c>
      <c r="AP91" s="4">
        <v>0</v>
      </c>
      <c r="AQ91" s="4">
        <v>0</v>
      </c>
      <c r="AR91" s="4">
        <v>0</v>
      </c>
      <c r="AS91" s="4">
        <v>0</v>
      </c>
      <c r="AT91" s="4">
        <f>AVERAGE(Tabella1[[#This Row],[Lf14_1]:[Lf14_4]])</f>
        <v>0</v>
      </c>
    </row>
    <row r="92" spans="1:46" x14ac:dyDescent="0.25">
      <c r="A92" s="3" t="s">
        <v>136</v>
      </c>
      <c r="B92" s="3" t="s">
        <v>110</v>
      </c>
      <c r="C92" s="3" t="s">
        <v>354</v>
      </c>
      <c r="D92" s="4">
        <v>8.8947794499739707</v>
      </c>
      <c r="E92" s="4">
        <v>5.2195925740923723</v>
      </c>
      <c r="F92" s="4">
        <v>6.2715494897567385</v>
      </c>
      <c r="G92" s="4">
        <v>4.8572044074503351</v>
      </c>
      <c r="H92" s="4">
        <v>0.32378056195730459</v>
      </c>
      <c r="I92" s="4">
        <v>1.8046096041849433</v>
      </c>
      <c r="J92" s="4">
        <v>4.4028582789356649</v>
      </c>
      <c r="K92" s="4">
        <v>4.2737569780590503</v>
      </c>
      <c r="L92" s="4">
        <v>6.4207983858958215</v>
      </c>
      <c r="M92" s="4">
        <v>70.474355844151319</v>
      </c>
      <c r="N92" s="4">
        <v>51.913035157752944</v>
      </c>
      <c r="O92" s="4">
        <v>1.004800813707692</v>
      </c>
      <c r="P92" s="4">
        <f>AVERAGE(Tabella1[[#This Row],[t0_1]:[t0_12]])</f>
        <v>13.821760128826513</v>
      </c>
      <c r="Q92" s="4">
        <v>8.3015119346048447</v>
      </c>
      <c r="R92" s="4">
        <v>7</v>
      </c>
      <c r="S92" s="4">
        <v>6.188208432604033</v>
      </c>
      <c r="T92" s="4">
        <v>6.7290457033728428</v>
      </c>
      <c r="U92" s="4">
        <f>AVERAGE(Tabella1[[#This Row],[LPAL_1]:[LPAL_4]])</f>
        <v>7.0546915176454306</v>
      </c>
      <c r="V92" s="4">
        <v>4.0428237901477448</v>
      </c>
      <c r="W92" s="4">
        <v>4.4135555931835331</v>
      </c>
      <c r="X92" s="4">
        <v>5.6833536845328725</v>
      </c>
      <c r="Y92" s="4">
        <v>5.8405399454931866</v>
      </c>
      <c r="Z92" s="4">
        <f>AVERAGE(Tabella1[[#This Row],[SII_1]:[SII_4]])</f>
        <v>4.9950682533393342</v>
      </c>
      <c r="AA92" s="4">
        <v>64.193791479866931</v>
      </c>
      <c r="AB92" s="4">
        <v>57.436917562224814</v>
      </c>
      <c r="AC92" s="4">
        <v>48.544348771962426</v>
      </c>
      <c r="AD92" s="4">
        <v>57</v>
      </c>
      <c r="AE92" s="4">
        <f>AVERAGE(Tabella1[[#This Row],[V3_1]:[V3_4]])</f>
        <v>56.793764453513546</v>
      </c>
      <c r="AF92" s="4">
        <v>0</v>
      </c>
      <c r="AG92" s="4">
        <v>0</v>
      </c>
      <c r="AH92" s="4">
        <v>0</v>
      </c>
      <c r="AI92" s="4">
        <v>0</v>
      </c>
      <c r="AJ92" s="4">
        <f>AVERAGE(Tabella1[[#This Row],[Y 450 B_1]:[Y 450 B_4]])</f>
        <v>0</v>
      </c>
      <c r="AK92" s="4">
        <v>0</v>
      </c>
      <c r="AL92" s="4">
        <v>0</v>
      </c>
      <c r="AM92" s="4">
        <v>0</v>
      </c>
      <c r="AN92" s="4">
        <v>0</v>
      </c>
      <c r="AO92" s="4">
        <f>AVERAGE(Tabella1[[#This Row],[Lf 02_1]:[Lf 02_4]])</f>
        <v>0</v>
      </c>
      <c r="AP92" s="4">
        <v>0</v>
      </c>
      <c r="AQ92" s="4">
        <v>0</v>
      </c>
      <c r="AR92" s="4">
        <v>0</v>
      </c>
      <c r="AS92" s="4">
        <v>0</v>
      </c>
      <c r="AT92" s="4">
        <f>AVERAGE(Tabella1[[#This Row],[Lf14_1]:[Lf14_4]])</f>
        <v>0</v>
      </c>
    </row>
    <row r="93" spans="1:46" x14ac:dyDescent="0.25">
      <c r="A93" s="3" t="s">
        <v>138</v>
      </c>
      <c r="B93" s="3" t="s">
        <v>110</v>
      </c>
      <c r="C93" s="3" t="s">
        <v>354</v>
      </c>
      <c r="D93" s="4">
        <v>8.2530564906266832</v>
      </c>
      <c r="E93" s="4">
        <v>5.1926275360691916</v>
      </c>
      <c r="F93" s="4">
        <v>35</v>
      </c>
      <c r="G93" s="4">
        <v>10.283466302826929</v>
      </c>
      <c r="H93" s="4">
        <v>44.627853818018551</v>
      </c>
      <c r="I93" s="4">
        <v>35</v>
      </c>
      <c r="J93" s="4">
        <v>4.0710096471878741</v>
      </c>
      <c r="K93" s="4">
        <v>8.1878617275146528</v>
      </c>
      <c r="L93" s="4">
        <v>43.093288941157624</v>
      </c>
      <c r="M93" s="4">
        <v>35</v>
      </c>
      <c r="N93" s="4">
        <v>74.119443153314194</v>
      </c>
      <c r="O93" s="4">
        <v>113.76951584183134</v>
      </c>
      <c r="P93" s="4">
        <f>AVERAGE(Tabella1[[#This Row],[t0_1]:[t0_12]])</f>
        <v>34.716510288212248</v>
      </c>
      <c r="Q93" s="4">
        <v>0</v>
      </c>
      <c r="R93" s="4">
        <v>0</v>
      </c>
      <c r="S93" s="4">
        <v>0</v>
      </c>
      <c r="T93" s="4">
        <v>0</v>
      </c>
      <c r="U93" s="4">
        <f>AVERAGE(Tabella1[[#This Row],[LPAL_1]:[LPAL_4]])</f>
        <v>0</v>
      </c>
      <c r="V93" s="4">
        <v>10.990701082053866</v>
      </c>
      <c r="W93" s="4">
        <v>10.404220234284377</v>
      </c>
      <c r="X93" s="4">
        <v>6.5704185346520427</v>
      </c>
      <c r="Y93" s="4">
        <v>3.2182310561318355</v>
      </c>
      <c r="Z93" s="4">
        <f>AVERAGE(Tabella1[[#This Row],[SII_1]:[SII_4]])</f>
        <v>7.7958927267805294</v>
      </c>
      <c r="AA93" s="4">
        <v>106.92074133204596</v>
      </c>
      <c r="AB93" s="4">
        <v>84.726434107774068</v>
      </c>
      <c r="AC93" s="4">
        <v>95.535924540076948</v>
      </c>
      <c r="AD93" s="4">
        <v>115.0343842539294</v>
      </c>
      <c r="AE93" s="4">
        <f>AVERAGE(Tabella1[[#This Row],[V3_1]:[V3_4]])</f>
        <v>100.55437105845661</v>
      </c>
      <c r="AF93" s="4">
        <v>0</v>
      </c>
      <c r="AG93" s="4">
        <v>0</v>
      </c>
      <c r="AH93" s="4">
        <v>0</v>
      </c>
      <c r="AI93" s="4">
        <v>0</v>
      </c>
      <c r="AJ93" s="4">
        <f>AVERAGE(Tabella1[[#This Row],[Y 450 B_1]:[Y 450 B_4]])</f>
        <v>0</v>
      </c>
      <c r="AK93" s="4">
        <v>40.363265789833292</v>
      </c>
      <c r="AL93" s="4">
        <v>25.03546729164476</v>
      </c>
      <c r="AM93" s="4">
        <v>114.17826002077554</v>
      </c>
      <c r="AN93" s="4">
        <v>172.11205357209974</v>
      </c>
      <c r="AO93" s="4">
        <f>AVERAGE(Tabella1[[#This Row],[Lf 02_1]:[Lf 02_4]])</f>
        <v>87.922261668588334</v>
      </c>
      <c r="AP93" s="4">
        <v>134.00077383559642</v>
      </c>
      <c r="AQ93" s="4">
        <v>104.62118539208177</v>
      </c>
      <c r="AR93" s="4">
        <v>145.6216309248565</v>
      </c>
      <c r="AS93" s="4">
        <v>120.20467326652103</v>
      </c>
      <c r="AT93" s="4">
        <f>AVERAGE(Tabella1[[#This Row],[Lf14_1]:[Lf14_4]])</f>
        <v>126.11206585476393</v>
      </c>
    </row>
    <row r="94" spans="1:46" x14ac:dyDescent="0.25">
      <c r="A94" s="3" t="s">
        <v>171</v>
      </c>
      <c r="B94" s="3"/>
      <c r="C94" s="3"/>
      <c r="D94" s="4">
        <f>SUBTOTAL(109,Tabella1[t0_1])</f>
        <v>2705.1865448793646</v>
      </c>
      <c r="E94" s="4">
        <f>SUBTOTAL(109,Tabella1[t0_2])</f>
        <v>2966.3117168719982</v>
      </c>
      <c r="F94" s="4">
        <f ca="1">SUBTOTAL(109,Tabella1[t0_3])</f>
        <v>2705.1865448793646</v>
      </c>
      <c r="G94" s="4">
        <f ca="1">SUBTOTAL(109,Tabella1[t0_4])</f>
        <v>2705.1865448793646</v>
      </c>
      <c r="H94" s="4">
        <f ca="1">SUBTOTAL(109,Tabella1[t0_5])</f>
        <v>2705.1865448793646</v>
      </c>
      <c r="I94" s="4">
        <f ca="1">SUBTOTAL(109,Tabella1[t0_6])</f>
        <v>2705.1865448793646</v>
      </c>
      <c r="J94" s="4">
        <f ca="1">SUBTOTAL(109,Tabella1[t0_7])</f>
        <v>2705.1865448793646</v>
      </c>
      <c r="K94" s="4">
        <f>SUBTOTAL(109,Tabella1[t0_8])</f>
        <v>2648.4524532125688</v>
      </c>
      <c r="L94" s="4">
        <f ca="1">SUBTOTAL(109,Tabella1[t0_9])</f>
        <v>2705.1865448793646</v>
      </c>
      <c r="M94" s="4">
        <f ca="1">SUBTOTAL(109,Tabella1[t0_10])</f>
        <v>2705.1865448793646</v>
      </c>
      <c r="N94" s="4">
        <f ca="1">SUBTOTAL(109,Tabella1[t0_11])</f>
        <v>2705.1865448793646</v>
      </c>
      <c r="O94" s="4">
        <f ca="1">SUBTOTAL(109,Tabella1[t0_12])</f>
        <v>2705.1865448793646</v>
      </c>
      <c r="P94" s="4">
        <f ca="1">SUBTOTAL(109,Tabella1[Mean t0])</f>
        <v>2705.1865448793646</v>
      </c>
      <c r="Q94" s="4">
        <f>SUBTOTAL(109,Tabella1[LPAL_1])</f>
        <v>3833.5794018045244</v>
      </c>
      <c r="R94" s="4">
        <f ca="1">SUBTOTAL(109,Tabella1[LPAL_2])</f>
        <v>2705.1865448793646</v>
      </c>
      <c r="S94" s="4">
        <f>SUBTOTAL(109,Tabella1[LPAL_3])</f>
        <v>4354.0178499299409</v>
      </c>
      <c r="T94" s="4">
        <f>SUBTOTAL(109,Tabella1[LPAL_4])</f>
        <v>4108.2636885966594</v>
      </c>
      <c r="U94" s="4">
        <f ca="1">SUBTOTAL(109,Tabella1[Mean LPAL])</f>
        <v>2705.1865448793646</v>
      </c>
      <c r="V94" s="4">
        <f>SUBTOTAL(109,Tabella1[SII_1])</f>
        <v>3291.6315691618024</v>
      </c>
      <c r="W94" s="4">
        <f>SUBTOTAL(109,Tabella1[SII_2])</f>
        <v>3450.0757764716209</v>
      </c>
      <c r="X94" s="4">
        <f>SUBTOTAL(109,Tabella1[SII_3])</f>
        <v>4505.4511856760128</v>
      </c>
      <c r="Y94" s="4">
        <f>SUBTOTAL(109,Tabella1[SII_4])</f>
        <v>4589.4833476836275</v>
      </c>
      <c r="Z94" s="4">
        <f>SUBTOTAL(109,Tabella1[Mean SII])</f>
        <v>3959.1604697482658</v>
      </c>
      <c r="AA94" s="4">
        <f>SUBTOTAL(109,Tabella1[V3_1])</f>
        <v>2587.4315264091906</v>
      </c>
      <c r="AB94" s="4">
        <f>SUBTOTAL(109,Tabella1[V3_2])</f>
        <v>2293.3667857398632</v>
      </c>
      <c r="AC94" s="4">
        <f>SUBTOTAL(109,Tabella1[V3_3])</f>
        <v>2308.4224653491569</v>
      </c>
      <c r="AD94" s="4">
        <f>SUBTOTAL(109,Tabella1[V3_4])</f>
        <v>2874.9748670161262</v>
      </c>
      <c r="AE94" s="4">
        <f>SUBTOTAL(109,Tabella1[Mean V3])</f>
        <v>2516.0489111285847</v>
      </c>
      <c r="AF94" s="4">
        <f>SUBTOTAL(109,Tabella1[Y 450 B_1])</f>
        <v>5784.5502403837882</v>
      </c>
      <c r="AG94" s="4">
        <f>SUBTOTAL(109,Tabella1[Y 450 B_2])</f>
        <v>5094.0537582542747</v>
      </c>
      <c r="AH94" s="4">
        <f>SUBTOTAL(109,Tabella1[Y 450 B_3])</f>
        <v>3365.7251658314381</v>
      </c>
      <c r="AI94" s="4">
        <f>SUBTOTAL(109,Tabella1[Y 450 B_4])</f>
        <v>3267.7834667253355</v>
      </c>
      <c r="AJ94" s="4">
        <f>SUBTOTAL(109,Tabella1[Mean YO])</f>
        <v>4378.0281577987089</v>
      </c>
      <c r="AK94" s="4">
        <f>SUBTOTAL(109,Tabella1[Lf 02_1])</f>
        <v>856.71341154970924</v>
      </c>
      <c r="AL94" s="4">
        <f>SUBTOTAL(109,Tabella1[Lf 02_2])</f>
        <v>832.95091160779191</v>
      </c>
      <c r="AM94" s="4">
        <f>SUBTOTAL(109,Tabella1[Lf 02_3])</f>
        <v>1743.9755849858286</v>
      </c>
      <c r="AN94" s="4">
        <f>SUBTOTAL(109,Tabella1[Lf 02_4])</f>
        <v>2035.2409258812743</v>
      </c>
      <c r="AO94" s="4">
        <f>SUBTOTAL(109,Tabella1[Mean Lf 02])</f>
        <v>1367.2202085061513</v>
      </c>
      <c r="AP94" s="4">
        <f>SUBTOTAL(109,Tabella1[Lf14_1])</f>
        <v>2734.1265384052849</v>
      </c>
      <c r="AQ94" s="4">
        <f>SUBTOTAL(109,Tabella1[Lf14_2])</f>
        <v>2291.2985838142822</v>
      </c>
      <c r="AR94" s="4">
        <f>SUBTOTAL(109,Tabella1[Lf14_3])</f>
        <v>2629.4975904697862</v>
      </c>
      <c r="AS94" s="4">
        <f>SUBTOTAL(109,Tabella1[Lf14_4])</f>
        <v>2219.7229980736265</v>
      </c>
      <c r="AT94" s="4">
        <f>SUBTOTAL(109,Tabella1[Mean LF14])</f>
        <v>2468.6614276907453</v>
      </c>
    </row>
  </sheetData>
  <conditionalFormatting sqref="A2:AT93">
    <cfRule type="cellIs" dxfId="95" priority="1" operator="equal">
      <formula>"/"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50B54-50A5-4BC1-9AAB-33912B640FAF}">
  <dimension ref="A1:AF139"/>
  <sheetViews>
    <sheetView topLeftCell="A127" workbookViewId="0">
      <selection activeCell="A140" sqref="A140"/>
    </sheetView>
  </sheetViews>
  <sheetFormatPr defaultColWidth="11" defaultRowHeight="15.75" x14ac:dyDescent="0.25"/>
  <cols>
    <col min="1" max="1" width="66" bestFit="1" customWidth="1"/>
    <col min="4" max="32" width="12.625" bestFit="1" customWidth="1"/>
  </cols>
  <sheetData>
    <row r="1" spans="1:32" x14ac:dyDescent="0.25">
      <c r="A1" t="s">
        <v>173</v>
      </c>
    </row>
    <row r="2" spans="1:32" s="1" customFormat="1" ht="15" x14ac:dyDescent="0.25">
      <c r="A2" s="1" t="s">
        <v>0</v>
      </c>
      <c r="B2" s="1" t="s">
        <v>226</v>
      </c>
      <c r="C2" s="1" t="s">
        <v>227</v>
      </c>
      <c r="D2" s="1" t="s">
        <v>142</v>
      </c>
      <c r="E2" s="1" t="s">
        <v>143</v>
      </c>
      <c r="F2" s="1" t="s">
        <v>144</v>
      </c>
      <c r="G2" s="1" t="s">
        <v>145</v>
      </c>
      <c r="H2" s="1" t="s">
        <v>146</v>
      </c>
      <c r="I2" s="1" t="s">
        <v>147</v>
      </c>
      <c r="J2" s="1" t="s">
        <v>148</v>
      </c>
      <c r="K2" s="1" t="s">
        <v>149</v>
      </c>
      <c r="L2" s="1" t="s">
        <v>150</v>
      </c>
      <c r="M2" s="1" t="s">
        <v>151</v>
      </c>
      <c r="N2" s="1" t="s">
        <v>152</v>
      </c>
      <c r="O2" s="1" t="s">
        <v>153</v>
      </c>
      <c r="P2" s="1" t="s">
        <v>154</v>
      </c>
      <c r="Q2" s="1" t="s">
        <v>155</v>
      </c>
      <c r="R2" s="1" t="s">
        <v>156</v>
      </c>
      <c r="S2" s="1" t="s">
        <v>157</v>
      </c>
      <c r="T2" s="1" t="s">
        <v>158</v>
      </c>
      <c r="U2" s="1" t="s">
        <v>159</v>
      </c>
      <c r="V2" s="1" t="s">
        <v>160</v>
      </c>
      <c r="W2" s="1" t="s">
        <v>161</v>
      </c>
      <c r="X2" s="1" t="s">
        <v>162</v>
      </c>
      <c r="Y2" s="1" t="s">
        <v>163</v>
      </c>
      <c r="Z2" s="1" t="s">
        <v>164</v>
      </c>
      <c r="AA2" s="1" t="s">
        <v>165</v>
      </c>
      <c r="AB2" s="1" t="s">
        <v>166</v>
      </c>
      <c r="AC2" s="1" t="s">
        <v>167</v>
      </c>
      <c r="AD2" s="1" t="s">
        <v>168</v>
      </c>
      <c r="AE2" s="1" t="s">
        <v>169</v>
      </c>
      <c r="AF2" s="1" t="s">
        <v>170</v>
      </c>
    </row>
    <row r="3" spans="1:32" s="3" customFormat="1" x14ac:dyDescent="0.25">
      <c r="A3" s="3" t="s">
        <v>3</v>
      </c>
      <c r="B3" s="3" t="s">
        <v>4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f>AVERAGE(Tabella5[[#This Row],[t0_1]:[t0_8]])</f>
        <v>0</v>
      </c>
      <c r="M3" s="4">
        <v>0</v>
      </c>
      <c r="N3" s="4">
        <v>0</v>
      </c>
      <c r="O3" s="4">
        <v>0</v>
      </c>
      <c r="P3" s="4">
        <v>0</v>
      </c>
      <c r="Q3" s="4">
        <f>AVERAGE(Tabella5[[#This Row],[LPAL_1]:[LPAL_4]])</f>
        <v>0</v>
      </c>
      <c r="R3" s="4">
        <v>0</v>
      </c>
      <c r="S3" s="4">
        <v>0</v>
      </c>
      <c r="T3" s="4">
        <v>0</v>
      </c>
      <c r="U3" s="4">
        <v>0</v>
      </c>
      <c r="V3" s="4">
        <f>AVERAGE(Tabella5[[#This Row],[SII_1]:[SII_4]])</f>
        <v>0</v>
      </c>
      <c r="W3" s="4">
        <v>14.170624519952467</v>
      </c>
      <c r="X3" s="4">
        <v>28.175337004364017</v>
      </c>
      <c r="Y3" s="4">
        <v>30.333854575770257</v>
      </c>
      <c r="Z3" s="4">
        <v>21.476506886553654</v>
      </c>
      <c r="AA3" s="4">
        <f>AVERAGE(Tabella5[[#This Row],[V3_1]:[V3_4]])</f>
        <v>23.539080746660098</v>
      </c>
      <c r="AB3" s="4">
        <v>27.200578938106553</v>
      </c>
      <c r="AC3" s="4">
        <v>20.962694409465019</v>
      </c>
      <c r="AD3" s="4">
        <v>24.752267535981961</v>
      </c>
      <c r="AE3" s="4">
        <v>25.265707237486637</v>
      </c>
      <c r="AF3" s="4">
        <f>AVERAGE(Tabella5[[#This Row],[Y 450 B_1]:[Y 450 B_4]])</f>
        <v>24.545312030260042</v>
      </c>
    </row>
    <row r="4" spans="1:32" x14ac:dyDescent="0.25">
      <c r="A4" s="3" t="s">
        <v>7</v>
      </c>
      <c r="B4" s="3" t="s">
        <v>4</v>
      </c>
      <c r="C4" s="3"/>
      <c r="D4" s="4">
        <v>20.283353565791245</v>
      </c>
      <c r="E4" s="4">
        <v>0</v>
      </c>
      <c r="F4" s="4">
        <v>0</v>
      </c>
      <c r="G4" s="4">
        <v>5.0303956868217412</v>
      </c>
      <c r="H4" s="4">
        <v>4</v>
      </c>
      <c r="I4" s="4">
        <v>0</v>
      </c>
      <c r="J4" s="4">
        <v>0</v>
      </c>
      <c r="K4" s="4">
        <v>0</v>
      </c>
      <c r="L4" s="4">
        <f>AVERAGE(Tabella5[[#This Row],[t0_1]:[t0_8]])</f>
        <v>3.6642186565766233</v>
      </c>
      <c r="M4" s="4">
        <v>0</v>
      </c>
      <c r="N4" s="4">
        <v>0</v>
      </c>
      <c r="O4" s="4">
        <v>0</v>
      </c>
      <c r="P4" s="4">
        <v>0</v>
      </c>
      <c r="Q4" s="4">
        <f>AVERAGE(Tabella5[[#This Row],[LPAL_1]:[LPAL_4]])</f>
        <v>0</v>
      </c>
      <c r="R4" s="4">
        <v>0</v>
      </c>
      <c r="S4" s="4">
        <v>0</v>
      </c>
      <c r="T4" s="4">
        <v>0</v>
      </c>
      <c r="U4" s="4">
        <v>0</v>
      </c>
      <c r="V4" s="4">
        <f>AVERAGE(Tabella5[[#This Row],[SII_1]:[SII_4]])</f>
        <v>0</v>
      </c>
      <c r="W4" s="4">
        <v>0</v>
      </c>
      <c r="X4" s="4">
        <v>0</v>
      </c>
      <c r="Y4" s="4">
        <v>0</v>
      </c>
      <c r="Z4" s="4">
        <v>0</v>
      </c>
      <c r="AA4" s="4">
        <f>AVERAGE(Tabella5[[#This Row],[V3_1]:[V3_4]])</f>
        <v>0</v>
      </c>
      <c r="AB4" s="4">
        <v>0</v>
      </c>
      <c r="AC4" s="4">
        <v>0</v>
      </c>
      <c r="AD4" s="4">
        <v>0</v>
      </c>
      <c r="AE4" s="4">
        <v>0</v>
      </c>
      <c r="AF4" s="4">
        <f>AVERAGE(Tabella5[[#This Row],[Y 450 B_1]:[Y 450 B_4]])</f>
        <v>0</v>
      </c>
    </row>
    <row r="5" spans="1:32" x14ac:dyDescent="0.25">
      <c r="A5" s="3" t="s">
        <v>8</v>
      </c>
      <c r="B5" s="3" t="s">
        <v>4</v>
      </c>
      <c r="C5" s="3"/>
      <c r="D5" s="4">
        <v>20.484114772438335</v>
      </c>
      <c r="E5" s="4">
        <v>86.174799816253568</v>
      </c>
      <c r="F5" s="4">
        <v>12.504312116199889</v>
      </c>
      <c r="G5" s="4">
        <v>32.332650304674253</v>
      </c>
      <c r="H5" s="4">
        <v>30</v>
      </c>
      <c r="I5" s="4">
        <v>11.991770262146517</v>
      </c>
      <c r="J5" s="4">
        <v>27.4942706679401</v>
      </c>
      <c r="K5" s="4">
        <v>19.904594866093383</v>
      </c>
      <c r="L5" s="4">
        <f>AVERAGE(Tabella5[[#This Row],[t0_1]:[t0_8]])</f>
        <v>30.110814100718255</v>
      </c>
      <c r="M5" s="4">
        <v>0</v>
      </c>
      <c r="N5" s="4">
        <v>0</v>
      </c>
      <c r="O5" s="4">
        <v>0</v>
      </c>
      <c r="P5" s="4">
        <v>0</v>
      </c>
      <c r="Q5" s="4">
        <f>AVERAGE(Tabella5[[#This Row],[LPAL_1]:[LPAL_4]])</f>
        <v>0</v>
      </c>
      <c r="R5" s="4">
        <v>0</v>
      </c>
      <c r="S5" s="4">
        <v>0</v>
      </c>
      <c r="T5" s="4">
        <v>0</v>
      </c>
      <c r="U5" s="4">
        <v>0</v>
      </c>
      <c r="V5" s="4">
        <f>AVERAGE(Tabella5[[#This Row],[SII_1]:[SII_4]])</f>
        <v>0</v>
      </c>
      <c r="W5" s="4">
        <v>0</v>
      </c>
      <c r="X5" s="4">
        <v>0</v>
      </c>
      <c r="Y5" s="4">
        <v>0</v>
      </c>
      <c r="Z5" s="4">
        <v>0</v>
      </c>
      <c r="AA5" s="4">
        <f>AVERAGE(Tabella5[[#This Row],[V3_1]:[V3_4]])</f>
        <v>0</v>
      </c>
      <c r="AB5" s="4">
        <v>0</v>
      </c>
      <c r="AC5" s="4">
        <v>0</v>
      </c>
      <c r="AD5" s="4">
        <v>0</v>
      </c>
      <c r="AE5" s="4">
        <v>0</v>
      </c>
      <c r="AF5" s="4">
        <f>AVERAGE(Tabella5[[#This Row],[Y 450 B_1]:[Y 450 B_4]])</f>
        <v>0</v>
      </c>
    </row>
    <row r="6" spans="1:32" x14ac:dyDescent="0.25">
      <c r="A6" s="3" t="s">
        <v>9</v>
      </c>
      <c r="B6" s="3" t="s">
        <v>4</v>
      </c>
      <c r="C6" s="3"/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f>AVERAGE(Tabella5[[#This Row],[t0_1]:[t0_8]])</f>
        <v>0</v>
      </c>
      <c r="M6" s="4">
        <v>0</v>
      </c>
      <c r="N6" s="4">
        <v>0</v>
      </c>
      <c r="O6" s="4">
        <v>0</v>
      </c>
      <c r="P6" s="4">
        <v>0</v>
      </c>
      <c r="Q6" s="4">
        <f>AVERAGE(Tabella5[[#This Row],[LPAL_1]:[LPAL_4]])</f>
        <v>0</v>
      </c>
      <c r="R6" s="4">
        <v>0</v>
      </c>
      <c r="S6" s="4">
        <v>0</v>
      </c>
      <c r="T6" s="4">
        <v>0</v>
      </c>
      <c r="U6" s="4">
        <v>0</v>
      </c>
      <c r="V6" s="4">
        <f>AVERAGE(Tabella5[[#This Row],[SII_1]:[SII_4]])</f>
        <v>0</v>
      </c>
      <c r="W6" s="4">
        <v>0</v>
      </c>
      <c r="X6" s="4">
        <v>0</v>
      </c>
      <c r="Y6" s="4">
        <v>0</v>
      </c>
      <c r="Z6" s="4">
        <v>0</v>
      </c>
      <c r="AA6" s="4">
        <f>AVERAGE(Tabella5[[#This Row],[V3_1]:[V3_4]])</f>
        <v>0</v>
      </c>
      <c r="AB6" s="4">
        <v>44.141541602697174</v>
      </c>
      <c r="AC6" s="4">
        <v>60.541190299549413</v>
      </c>
      <c r="AD6" s="4">
        <v>45.201548287289491</v>
      </c>
      <c r="AE6" s="4" t="s">
        <v>228</v>
      </c>
      <c r="AF6" s="4">
        <f>AVERAGE(Tabella5[[#This Row],[Y 450 B_1]:[Y 450 B_4]])</f>
        <v>49.961426729845357</v>
      </c>
    </row>
    <row r="7" spans="1:32" x14ac:dyDescent="0.25">
      <c r="A7" s="3" t="s">
        <v>229</v>
      </c>
      <c r="B7" s="3" t="s">
        <v>4</v>
      </c>
      <c r="C7" s="3"/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f>AVERAGE(Tabella5[[#This Row],[t0_1]:[t0_8]])</f>
        <v>0</v>
      </c>
      <c r="M7" s="4">
        <v>0</v>
      </c>
      <c r="N7" s="4">
        <v>0</v>
      </c>
      <c r="O7" s="4">
        <v>0</v>
      </c>
      <c r="P7" s="4">
        <v>0</v>
      </c>
      <c r="Q7" s="4">
        <f>AVERAGE(Tabella5[[#This Row],[LPAL_1]:[LPAL_4]])</f>
        <v>0</v>
      </c>
      <c r="R7" s="4">
        <v>14.507414752736162</v>
      </c>
      <c r="S7" s="4">
        <v>4.5676512049497333</v>
      </c>
      <c r="T7" s="4">
        <v>0</v>
      </c>
      <c r="U7" s="4">
        <v>6</v>
      </c>
      <c r="V7" s="4">
        <f>AVERAGE(Tabella5[[#This Row],[SII_1]:[SII_4]])</f>
        <v>6.2687664894214734</v>
      </c>
      <c r="W7" s="4">
        <v>0</v>
      </c>
      <c r="X7" s="4">
        <v>0</v>
      </c>
      <c r="Y7" s="4">
        <v>0</v>
      </c>
      <c r="Z7" s="4">
        <v>0</v>
      </c>
      <c r="AA7" s="4">
        <f>AVERAGE(Tabella5[[#This Row],[V3_1]:[V3_4]])</f>
        <v>0</v>
      </c>
      <c r="AB7" s="4">
        <v>0</v>
      </c>
      <c r="AC7" s="4">
        <v>0</v>
      </c>
      <c r="AD7" s="4">
        <v>0</v>
      </c>
      <c r="AE7" s="4">
        <v>0</v>
      </c>
      <c r="AF7" s="4">
        <f>AVERAGE(Tabella5[[#This Row],[Y 450 B_1]:[Y 450 B_4]])</f>
        <v>0</v>
      </c>
    </row>
    <row r="8" spans="1:32" x14ac:dyDescent="0.25">
      <c r="A8" s="3" t="s">
        <v>186</v>
      </c>
      <c r="B8" s="3" t="s">
        <v>11</v>
      </c>
      <c r="C8" s="3"/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f>AVERAGE(Tabella5[[#This Row],[t0_1]:[t0_8]])</f>
        <v>0</v>
      </c>
      <c r="M8" s="4">
        <v>11.605739446745044</v>
      </c>
      <c r="N8" s="4">
        <v>7.6285970822556317</v>
      </c>
      <c r="O8" s="4">
        <v>5.0350063001690861</v>
      </c>
      <c r="P8" s="4">
        <v>7.6836953627334781</v>
      </c>
      <c r="Q8" s="4">
        <f>AVERAGE(Tabella5[[#This Row],[LPAL_1]:[LPAL_4]])</f>
        <v>7.9882595479758098</v>
      </c>
      <c r="R8" s="4">
        <v>9.7080805193787452</v>
      </c>
      <c r="S8" s="4">
        <v>0</v>
      </c>
      <c r="T8" s="4">
        <v>10.734024816276943</v>
      </c>
      <c r="U8" s="4">
        <v>7.2220458880482639</v>
      </c>
      <c r="V8" s="4">
        <f>AVERAGE(Tabella5[[#This Row],[SII_1]:[SII_4]])</f>
        <v>6.9160378059259884</v>
      </c>
      <c r="W8" s="4">
        <v>3.729090845090107</v>
      </c>
      <c r="X8" s="4">
        <v>8.9677314497615015</v>
      </c>
      <c r="Y8" s="4">
        <v>10.261971666945021</v>
      </c>
      <c r="Z8" s="4">
        <v>8.9980309608075455</v>
      </c>
      <c r="AA8" s="4">
        <f>AVERAGE(Tabella5[[#This Row],[V3_1]:[V3_4]])</f>
        <v>7.9892062306510443</v>
      </c>
      <c r="AB8" s="4">
        <v>6.4399749946466258</v>
      </c>
      <c r="AC8" s="4">
        <v>5.8588897815331338</v>
      </c>
      <c r="AD8" s="4">
        <v>4.5833996164478066</v>
      </c>
      <c r="AE8" s="4">
        <v>5.381184700265532</v>
      </c>
      <c r="AF8" s="4">
        <f>AVERAGE(Tabella5[[#This Row],[Y 450 B_1]:[Y 450 B_4]])</f>
        <v>5.5658622732232743</v>
      </c>
    </row>
    <row r="9" spans="1:32" x14ac:dyDescent="0.25">
      <c r="A9" s="3" t="s">
        <v>12</v>
      </c>
      <c r="B9" s="3" t="s">
        <v>11</v>
      </c>
      <c r="C9" s="3"/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f>AVERAGE(Tabella5[[#This Row],[t0_1]:[t0_8]])</f>
        <v>0</v>
      </c>
      <c r="M9" s="4">
        <v>29.300874876644095</v>
      </c>
      <c r="N9" s="4">
        <v>24.384436959960958</v>
      </c>
      <c r="O9" s="4">
        <v>31.195801032734952</v>
      </c>
      <c r="P9" s="4">
        <v>29.578794803797468</v>
      </c>
      <c r="Q9" s="4">
        <f>AVERAGE(Tabella5[[#This Row],[LPAL_1]:[LPAL_4]])</f>
        <v>28.614976918284366</v>
      </c>
      <c r="R9" s="4">
        <v>30.232098336781288</v>
      </c>
      <c r="S9" s="4">
        <v>45.469654540307545</v>
      </c>
      <c r="T9" s="4">
        <v>33.159340086998867</v>
      </c>
      <c r="U9" s="4">
        <v>31.243074955843177</v>
      </c>
      <c r="V9" s="4">
        <f>AVERAGE(Tabella5[[#This Row],[SII_1]:[SII_4]])</f>
        <v>35.026041979982722</v>
      </c>
      <c r="W9" s="4">
        <v>0</v>
      </c>
      <c r="X9" s="4">
        <v>0</v>
      </c>
      <c r="Y9" s="4">
        <v>0</v>
      </c>
      <c r="Z9" s="4">
        <v>0</v>
      </c>
      <c r="AA9" s="4">
        <f>AVERAGE(Tabella5[[#This Row],[V3_1]:[V3_4]])</f>
        <v>0</v>
      </c>
      <c r="AB9" s="4">
        <v>39.125908757389688</v>
      </c>
      <c r="AC9" s="4">
        <v>53.160749905091613</v>
      </c>
      <c r="AD9" s="4">
        <v>31.708859725085922</v>
      </c>
      <c r="AE9" s="4">
        <v>36.157707187019383</v>
      </c>
      <c r="AF9" s="4">
        <f>AVERAGE(Tabella5[[#This Row],[Y 450 B_1]:[Y 450 B_4]])</f>
        <v>40.03830639364665</v>
      </c>
    </row>
    <row r="10" spans="1:32" x14ac:dyDescent="0.25">
      <c r="A10" s="3" t="s">
        <v>13</v>
      </c>
      <c r="B10" s="3" t="s">
        <v>11</v>
      </c>
      <c r="C10" s="3"/>
      <c r="D10" s="4">
        <v>3.3718606621354978</v>
      </c>
      <c r="E10" s="4">
        <v>6.5056627510901999</v>
      </c>
      <c r="F10" s="4">
        <v>7.0030647087465612</v>
      </c>
      <c r="G10" s="4">
        <v>8.4642212576561171</v>
      </c>
      <c r="H10" s="4">
        <v>8</v>
      </c>
      <c r="I10" s="4">
        <v>7.1367339860337449</v>
      </c>
      <c r="J10" s="4">
        <v>3.1738342897676599</v>
      </c>
      <c r="K10" s="4">
        <v>0.87448797164408332</v>
      </c>
      <c r="L10" s="4">
        <f>AVERAGE(Tabella5[[#This Row],[t0_1]:[t0_8]])</f>
        <v>5.5662332033842334</v>
      </c>
      <c r="M10" s="4">
        <v>0</v>
      </c>
      <c r="N10" s="4">
        <v>0</v>
      </c>
      <c r="O10" s="4">
        <v>0</v>
      </c>
      <c r="P10" s="4">
        <v>0</v>
      </c>
      <c r="Q10" s="4">
        <f>AVERAGE(Tabella5[[#This Row],[LPAL_1]:[LPAL_4]])</f>
        <v>0</v>
      </c>
      <c r="R10" s="4">
        <v>0</v>
      </c>
      <c r="S10" s="4">
        <v>0</v>
      </c>
      <c r="T10" s="4">
        <v>0</v>
      </c>
      <c r="U10" s="4">
        <v>0</v>
      </c>
      <c r="V10" s="4">
        <f>AVERAGE(Tabella5[[#This Row],[SII_1]:[SII_4]])</f>
        <v>0</v>
      </c>
      <c r="W10" s="4">
        <v>0</v>
      </c>
      <c r="X10" s="4">
        <v>0</v>
      </c>
      <c r="Y10" s="4">
        <v>0</v>
      </c>
      <c r="Z10" s="4">
        <v>0</v>
      </c>
      <c r="AA10" s="4">
        <f>AVERAGE(Tabella5[[#This Row],[V3_1]:[V3_4]])</f>
        <v>0</v>
      </c>
      <c r="AB10" s="4">
        <v>0</v>
      </c>
      <c r="AC10" s="4">
        <v>0</v>
      </c>
      <c r="AD10" s="4">
        <v>0</v>
      </c>
      <c r="AE10" s="4">
        <v>0</v>
      </c>
      <c r="AF10" s="4">
        <f>AVERAGE(Tabella5[[#This Row],[Y 450 B_1]:[Y 450 B_4]])</f>
        <v>0</v>
      </c>
    </row>
    <row r="11" spans="1:32" x14ac:dyDescent="0.25">
      <c r="A11" s="3" t="s">
        <v>14</v>
      </c>
      <c r="B11" s="3" t="s">
        <v>11</v>
      </c>
      <c r="C11" s="3"/>
      <c r="D11" s="4">
        <v>26.173520029289421</v>
      </c>
      <c r="E11" s="4">
        <v>24.299630158406135</v>
      </c>
      <c r="F11" s="4">
        <v>17.507339552323078</v>
      </c>
      <c r="G11" s="4">
        <v>30.74871292426754</v>
      </c>
      <c r="H11" s="4">
        <v>29</v>
      </c>
      <c r="I11" s="4">
        <v>34.427247131993042</v>
      </c>
      <c r="J11" s="4">
        <v>30.597422777715845</v>
      </c>
      <c r="K11" s="4">
        <v>37.323539056804172</v>
      </c>
      <c r="L11" s="4">
        <f>AVERAGE(Tabella5[[#This Row],[t0_1]:[t0_8]])</f>
        <v>28.759676453849906</v>
      </c>
      <c r="M11" s="4">
        <v>0</v>
      </c>
      <c r="N11" s="4">
        <v>0</v>
      </c>
      <c r="O11" s="4">
        <v>0</v>
      </c>
      <c r="P11" s="4">
        <v>0</v>
      </c>
      <c r="Q11" s="4">
        <f>AVERAGE(Tabella5[[#This Row],[LPAL_1]:[LPAL_4]])</f>
        <v>0</v>
      </c>
      <c r="R11" s="4">
        <v>0</v>
      </c>
      <c r="S11" s="4">
        <v>0</v>
      </c>
      <c r="T11" s="4">
        <v>0</v>
      </c>
      <c r="U11" s="4">
        <v>0</v>
      </c>
      <c r="V11" s="4">
        <f>AVERAGE(Tabella5[[#This Row],[SII_1]:[SII_4]])</f>
        <v>0</v>
      </c>
      <c r="W11" s="4">
        <v>2.9327795276662862</v>
      </c>
      <c r="X11" s="4">
        <v>12.978255969206581</v>
      </c>
      <c r="Y11" s="4">
        <v>8.5307071810471804</v>
      </c>
      <c r="Z11" s="4">
        <v>2.3062845701162491</v>
      </c>
      <c r="AA11" s="4">
        <f>AVERAGE(Tabella5[[#This Row],[V3_1]:[V3_4]])</f>
        <v>6.6870068120090735</v>
      </c>
      <c r="AB11" s="4">
        <v>0</v>
      </c>
      <c r="AC11" s="4">
        <v>0</v>
      </c>
      <c r="AD11" s="4">
        <v>0</v>
      </c>
      <c r="AE11" s="4">
        <v>0</v>
      </c>
      <c r="AF11" s="4">
        <f>AVERAGE(Tabella5[[#This Row],[Y 450 B_1]:[Y 450 B_4]])</f>
        <v>0</v>
      </c>
    </row>
    <row r="12" spans="1:32" x14ac:dyDescent="0.25">
      <c r="A12" s="3" t="s">
        <v>16</v>
      </c>
      <c r="B12" s="3" t="s">
        <v>11</v>
      </c>
      <c r="C12" s="3"/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f>AVERAGE(Tabella5[[#This Row],[t0_1]:[t0_8]])</f>
        <v>0</v>
      </c>
      <c r="M12" s="4">
        <v>0</v>
      </c>
      <c r="N12" s="4">
        <v>0</v>
      </c>
      <c r="O12" s="4">
        <v>0</v>
      </c>
      <c r="P12" s="4">
        <v>0</v>
      </c>
      <c r="Q12" s="4">
        <f>AVERAGE(Tabella5[[#This Row],[LPAL_1]:[LPAL_4]])</f>
        <v>0</v>
      </c>
      <c r="R12" s="4">
        <v>0</v>
      </c>
      <c r="S12" s="4">
        <v>0</v>
      </c>
      <c r="T12" s="4">
        <v>0</v>
      </c>
      <c r="U12" s="4">
        <v>0</v>
      </c>
      <c r="V12" s="4">
        <f>AVERAGE(Tabella5[[#This Row],[SII_1]:[SII_4]])</f>
        <v>0</v>
      </c>
      <c r="W12" s="4">
        <v>209</v>
      </c>
      <c r="X12" s="4">
        <v>190.66379162161059</v>
      </c>
      <c r="Y12" s="4">
        <v>148.66153725097351</v>
      </c>
      <c r="Z12" s="4">
        <v>288.88806021267106</v>
      </c>
      <c r="AA12" s="4">
        <f>AVERAGE(Tabella5[[#This Row],[V3_1]:[V3_4]])</f>
        <v>209.30334727131378</v>
      </c>
      <c r="AB12" s="4">
        <v>0</v>
      </c>
      <c r="AC12" s="4">
        <v>0</v>
      </c>
      <c r="AD12" s="4">
        <v>0</v>
      </c>
      <c r="AE12" s="4">
        <v>0</v>
      </c>
      <c r="AF12" s="4">
        <f>AVERAGE(Tabella5[[#This Row],[Y 450 B_1]:[Y 450 B_4]])</f>
        <v>0</v>
      </c>
    </row>
    <row r="13" spans="1:32" x14ac:dyDescent="0.25">
      <c r="A13" s="3" t="s">
        <v>18</v>
      </c>
      <c r="B13" s="3" t="s">
        <v>11</v>
      </c>
      <c r="C13" s="3"/>
      <c r="D13" s="4">
        <v>112.71240166037416</v>
      </c>
      <c r="E13" s="4">
        <v>86.187804356778074</v>
      </c>
      <c r="F13" s="4">
        <v>88.07686111945749</v>
      </c>
      <c r="G13" s="4">
        <v>104.3845825215322</v>
      </c>
      <c r="H13" s="4">
        <v>102</v>
      </c>
      <c r="I13" s="4">
        <v>87.796684211410323</v>
      </c>
      <c r="J13" s="4">
        <v>119.13318986964097</v>
      </c>
      <c r="K13" s="4">
        <v>116.30754238199258</v>
      </c>
      <c r="L13" s="4">
        <f>AVERAGE(Tabella5[[#This Row],[t0_1]:[t0_8]])</f>
        <v>102.07488326514823</v>
      </c>
      <c r="M13" s="4">
        <v>356.9691269048339</v>
      </c>
      <c r="N13" s="4">
        <v>194.12791606569036</v>
      </c>
      <c r="O13" s="4">
        <v>255.52274560967808</v>
      </c>
      <c r="P13" s="4">
        <v>342.77823360975646</v>
      </c>
      <c r="Q13" s="4">
        <f>AVERAGE(Tabella5[[#This Row],[LPAL_1]:[LPAL_4]])</f>
        <v>287.34950554748968</v>
      </c>
      <c r="R13" s="4">
        <v>368.02025063185675</v>
      </c>
      <c r="S13" s="4">
        <v>259.38594767178319</v>
      </c>
      <c r="T13" s="4">
        <v>250.21653934559467</v>
      </c>
      <c r="U13" s="4">
        <v>215.89237641223943</v>
      </c>
      <c r="V13" s="4">
        <f>AVERAGE(Tabella5[[#This Row],[SII_1]:[SII_4]])</f>
        <v>273.37877851536854</v>
      </c>
      <c r="W13" s="4">
        <v>365</v>
      </c>
      <c r="X13" s="4">
        <v>388.3879198716956</v>
      </c>
      <c r="Y13" s="4">
        <v>384.33725021135473</v>
      </c>
      <c r="Z13" s="4">
        <v>321.69864318643101</v>
      </c>
      <c r="AA13" s="4">
        <f>AVERAGE(Tabella5[[#This Row],[V3_1]:[V3_4]])</f>
        <v>364.85595331737034</v>
      </c>
      <c r="AB13" s="4">
        <v>241.02190143409283</v>
      </c>
      <c r="AC13" s="4">
        <v>235.13999705833757</v>
      </c>
      <c r="AD13" s="4">
        <v>192.73059094725124</v>
      </c>
      <c r="AE13" s="4">
        <v>201.78442605819527</v>
      </c>
      <c r="AF13" s="4">
        <f>AVERAGE(Tabella5[[#This Row],[Y 450 B_1]:[Y 450 B_4]])</f>
        <v>217.66922887446924</v>
      </c>
    </row>
    <row r="14" spans="1:32" x14ac:dyDescent="0.25">
      <c r="A14" s="3" t="s">
        <v>19</v>
      </c>
      <c r="B14" s="3" t="s">
        <v>11</v>
      </c>
      <c r="C14" s="3"/>
      <c r="D14" s="4">
        <v>0</v>
      </c>
      <c r="E14" s="4">
        <v>0</v>
      </c>
      <c r="F14" s="4">
        <v>8.7142835787912762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f>AVERAGE(Tabella5[[#This Row],[t0_1]:[t0_8]])</f>
        <v>1.0892854473489095</v>
      </c>
      <c r="M14" s="4">
        <v>0</v>
      </c>
      <c r="N14" s="4">
        <v>0</v>
      </c>
      <c r="O14" s="4">
        <v>0</v>
      </c>
      <c r="P14" s="4">
        <v>0</v>
      </c>
      <c r="Q14" s="4">
        <f>AVERAGE(Tabella5[[#This Row],[LPAL_1]:[LPAL_4]])</f>
        <v>0</v>
      </c>
      <c r="R14" s="4">
        <v>66.324090091668921</v>
      </c>
      <c r="S14" s="4">
        <v>45</v>
      </c>
      <c r="T14" s="4">
        <v>38.191926876370566</v>
      </c>
      <c r="U14" s="4">
        <v>30.268688195385053</v>
      </c>
      <c r="V14" s="4">
        <f>AVERAGE(Tabella5[[#This Row],[SII_1]:[SII_4]])</f>
        <v>44.94617629085613</v>
      </c>
      <c r="W14" s="4">
        <v>0</v>
      </c>
      <c r="X14" s="4">
        <v>0</v>
      </c>
      <c r="Y14" s="4">
        <v>0</v>
      </c>
      <c r="Z14" s="4">
        <v>0</v>
      </c>
      <c r="AA14" s="4">
        <f>AVERAGE(Tabella5[[#This Row],[V3_1]:[V3_4]])</f>
        <v>0</v>
      </c>
      <c r="AB14" s="4">
        <v>0</v>
      </c>
      <c r="AC14" s="4">
        <v>0</v>
      </c>
      <c r="AD14" s="4">
        <v>0</v>
      </c>
      <c r="AE14" s="4">
        <v>0</v>
      </c>
      <c r="AF14" s="4">
        <f>AVERAGE(Tabella5[[#This Row],[Y 450 B_1]:[Y 450 B_4]])</f>
        <v>0</v>
      </c>
    </row>
    <row r="15" spans="1:32" x14ac:dyDescent="0.25">
      <c r="A15" s="3" t="s">
        <v>230</v>
      </c>
      <c r="B15" s="3" t="s">
        <v>11</v>
      </c>
      <c r="C15" s="3"/>
      <c r="D15" s="4">
        <v>80.158099094239162</v>
      </c>
      <c r="E15" s="4">
        <v>114.11117800308071</v>
      </c>
      <c r="F15" s="4">
        <v>103.31351269423408</v>
      </c>
      <c r="G15" s="4">
        <v>115.33318409299204</v>
      </c>
      <c r="H15" s="4">
        <v>106</v>
      </c>
      <c r="I15" s="4">
        <v>116.32694918325483</v>
      </c>
      <c r="J15" s="4">
        <v>109.79143705563553</v>
      </c>
      <c r="K15" s="4">
        <v>105.07678010146684</v>
      </c>
      <c r="L15" s="4">
        <f>AVERAGE(Tabella5[[#This Row],[t0_1]:[t0_8]])</f>
        <v>106.26389252811289</v>
      </c>
      <c r="M15" s="4">
        <v>0</v>
      </c>
      <c r="N15" s="4">
        <v>0</v>
      </c>
      <c r="O15" s="4">
        <v>0</v>
      </c>
      <c r="P15" s="4">
        <v>0</v>
      </c>
      <c r="Q15" s="4">
        <f>AVERAGE(Tabella5[[#This Row],[LPAL_1]:[LPAL_4]])</f>
        <v>0</v>
      </c>
      <c r="R15" s="4">
        <v>0</v>
      </c>
      <c r="S15" s="4">
        <v>0</v>
      </c>
      <c r="T15" s="4">
        <v>0</v>
      </c>
      <c r="U15" s="4">
        <v>0</v>
      </c>
      <c r="V15" s="4">
        <f>AVERAGE(Tabella5[[#This Row],[SII_1]:[SII_4]])</f>
        <v>0</v>
      </c>
      <c r="W15" s="4">
        <v>203</v>
      </c>
      <c r="X15" s="4">
        <v>206.69311078260841</v>
      </c>
      <c r="Y15" s="4">
        <v>173.40679061358117</v>
      </c>
      <c r="Z15" s="4">
        <v>228.25510172055141</v>
      </c>
      <c r="AA15" s="4">
        <f>AVERAGE(Tabella5[[#This Row],[V3_1]:[V3_4]])</f>
        <v>202.83875077918526</v>
      </c>
      <c r="AB15" s="4">
        <v>0</v>
      </c>
      <c r="AC15" s="4">
        <v>0</v>
      </c>
      <c r="AD15" s="4">
        <v>0</v>
      </c>
      <c r="AE15" s="4">
        <v>0</v>
      </c>
      <c r="AF15" s="4">
        <f>AVERAGE(Tabella5[[#This Row],[Y 450 B_1]:[Y 450 B_4]])</f>
        <v>0</v>
      </c>
    </row>
    <row r="16" spans="1:32" x14ac:dyDescent="0.25">
      <c r="A16" s="3" t="s">
        <v>20</v>
      </c>
      <c r="B16" s="3" t="s">
        <v>11</v>
      </c>
      <c r="C16" s="3"/>
      <c r="D16" s="4">
        <v>8.4535584027570394</v>
      </c>
      <c r="E16" s="4">
        <v>14.887079022447443</v>
      </c>
      <c r="F16" s="4">
        <v>15.588049126109961</v>
      </c>
      <c r="G16" s="4">
        <v>10.747227690582918</v>
      </c>
      <c r="H16" s="4">
        <v>10</v>
      </c>
      <c r="I16" s="4">
        <v>3.4783862293495482</v>
      </c>
      <c r="J16" s="4">
        <v>4.2645130428239595</v>
      </c>
      <c r="K16" s="4">
        <v>10.195450575024585</v>
      </c>
      <c r="L16" s="4">
        <f>AVERAGE(Tabella5[[#This Row],[t0_1]:[t0_8]])</f>
        <v>9.7017830111369303</v>
      </c>
      <c r="M16" s="4">
        <v>157.01167324423412</v>
      </c>
      <c r="N16" s="4">
        <v>162.09450028778852</v>
      </c>
      <c r="O16" s="4">
        <v>160.42678096467623</v>
      </c>
      <c r="P16" s="4">
        <v>212.14526508858987</v>
      </c>
      <c r="Q16" s="4">
        <f>AVERAGE(Tabella5[[#This Row],[LPAL_1]:[LPAL_4]])</f>
        <v>172.91955489632218</v>
      </c>
      <c r="R16" s="4">
        <v>208.3434697334672</v>
      </c>
      <c r="S16" s="4">
        <v>249.24768159611205</v>
      </c>
      <c r="T16" s="4">
        <v>202.54011334723208</v>
      </c>
      <c r="U16" s="4">
        <v>193.77770109393657</v>
      </c>
      <c r="V16" s="4">
        <f>AVERAGE(Tabella5[[#This Row],[SII_1]:[SII_4]])</f>
        <v>213.47724144268696</v>
      </c>
      <c r="W16" s="4">
        <v>164</v>
      </c>
      <c r="X16" s="4">
        <v>172.42824758533547</v>
      </c>
      <c r="Y16" s="4">
        <v>127.35568206870943</v>
      </c>
      <c r="Z16" s="4">
        <v>190.88114285484326</v>
      </c>
      <c r="AA16" s="4">
        <f>AVERAGE(Tabella5[[#This Row],[V3_1]:[V3_4]])</f>
        <v>163.66626812722205</v>
      </c>
      <c r="AB16" s="4">
        <v>246.65133631333575</v>
      </c>
      <c r="AC16" s="4">
        <v>324.23463927721485</v>
      </c>
      <c r="AD16" s="4">
        <v>191.73100954598783</v>
      </c>
      <c r="AE16" s="4">
        <v>205.2801348239262</v>
      </c>
      <c r="AF16" s="4">
        <f>AVERAGE(Tabella5[[#This Row],[Y 450 B_1]:[Y 450 B_4]])</f>
        <v>241.97427999011617</v>
      </c>
    </row>
    <row r="17" spans="1:32" x14ac:dyDescent="0.25">
      <c r="A17" s="3" t="s">
        <v>188</v>
      </c>
      <c r="B17" s="3" t="s">
        <v>11</v>
      </c>
      <c r="C17" s="3"/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f>AVERAGE(Tabella5[[#This Row],[t0_1]:[t0_8]])</f>
        <v>0</v>
      </c>
      <c r="M17" s="4">
        <v>192.86147753084057</v>
      </c>
      <c r="N17" s="4">
        <v>204.31970354592721</v>
      </c>
      <c r="O17" s="4">
        <v>198.23199609357721</v>
      </c>
      <c r="P17" s="4">
        <v>259.87087871852424</v>
      </c>
      <c r="Q17" s="4">
        <f>AVERAGE(Tabella5[[#This Row],[LPAL_1]:[LPAL_4]])</f>
        <v>213.82101397221732</v>
      </c>
      <c r="R17" s="4">
        <v>234.46109302161895</v>
      </c>
      <c r="S17" s="4">
        <v>256.78744446729786</v>
      </c>
      <c r="T17" s="4">
        <v>263.79237667626916</v>
      </c>
      <c r="U17" s="4">
        <v>64.744204709206997</v>
      </c>
      <c r="V17" s="4">
        <f>AVERAGE(Tabella5[[#This Row],[SII_1]:[SII_4]])</f>
        <v>204.94627971859825</v>
      </c>
      <c r="W17" s="4">
        <v>0</v>
      </c>
      <c r="X17" s="4">
        <v>0</v>
      </c>
      <c r="Y17" s="4">
        <v>0</v>
      </c>
      <c r="Z17" s="4">
        <v>0</v>
      </c>
      <c r="AA17" s="4">
        <f>AVERAGE(Tabella5[[#This Row],[V3_1]:[V3_4]])</f>
        <v>0</v>
      </c>
      <c r="AB17" s="4">
        <v>345.47315428391624</v>
      </c>
      <c r="AC17" s="4" t="s">
        <v>228</v>
      </c>
      <c r="AD17" s="4">
        <v>283.04952305930181</v>
      </c>
      <c r="AE17" s="4">
        <v>216.7400683842402</v>
      </c>
      <c r="AF17" s="4">
        <f>AVERAGE(Tabella5[[#This Row],[Y 450 B_1]:[Y 450 B_4]])</f>
        <v>281.75424857581942</v>
      </c>
    </row>
    <row r="18" spans="1:32" x14ac:dyDescent="0.25">
      <c r="A18" s="3" t="s">
        <v>22</v>
      </c>
      <c r="B18" s="3" t="s">
        <v>11</v>
      </c>
      <c r="C18" s="3"/>
      <c r="D18" s="4">
        <v>29.256881798796663</v>
      </c>
      <c r="E18" s="4">
        <v>3.0799255087109954</v>
      </c>
      <c r="F18" s="4">
        <v>16.548208519338843</v>
      </c>
      <c r="G18" s="4">
        <v>10.741834262378392</v>
      </c>
      <c r="H18" s="4">
        <v>7.492614110364169</v>
      </c>
      <c r="I18" s="4">
        <v>6.3558284175050446</v>
      </c>
      <c r="J18" s="4">
        <v>43.667859615264113</v>
      </c>
      <c r="K18" s="4">
        <v>35.613984192910877</v>
      </c>
      <c r="L18" s="4">
        <f>AVERAGE(Tabella5[[#This Row],[t0_1]:[t0_8]])</f>
        <v>19.094642053158637</v>
      </c>
      <c r="M18" s="4">
        <v>0</v>
      </c>
      <c r="N18" s="4">
        <v>0</v>
      </c>
      <c r="O18" s="4">
        <v>0</v>
      </c>
      <c r="P18" s="4">
        <v>0</v>
      </c>
      <c r="Q18" s="4">
        <f>AVERAGE(Tabella5[[#This Row],[LPAL_1]:[LPAL_4]])</f>
        <v>0</v>
      </c>
      <c r="R18" s="4">
        <v>0</v>
      </c>
      <c r="S18" s="4">
        <v>0</v>
      </c>
      <c r="T18" s="4">
        <v>0</v>
      </c>
      <c r="U18" s="4">
        <v>0</v>
      </c>
      <c r="V18" s="4">
        <f>AVERAGE(Tabella5[[#This Row],[SII_1]:[SII_4]])</f>
        <v>0</v>
      </c>
      <c r="W18" s="4">
        <v>2.0636629062060394</v>
      </c>
      <c r="X18" s="4">
        <v>73.333645898842207</v>
      </c>
      <c r="Y18" s="4">
        <v>36.328492276211207</v>
      </c>
      <c r="Z18" s="4">
        <v>3.5894915085570807</v>
      </c>
      <c r="AA18" s="4">
        <f>AVERAGE(Tabella5[[#This Row],[V3_1]:[V3_4]])</f>
        <v>28.828823147454131</v>
      </c>
      <c r="AB18" s="4">
        <v>0</v>
      </c>
      <c r="AC18" s="4">
        <v>0</v>
      </c>
      <c r="AD18" s="4">
        <v>0</v>
      </c>
      <c r="AE18" s="4">
        <v>0</v>
      </c>
      <c r="AF18" s="4">
        <f>AVERAGE(Tabella5[[#This Row],[Y 450 B_1]:[Y 450 B_4]])</f>
        <v>0</v>
      </c>
    </row>
    <row r="19" spans="1:32" x14ac:dyDescent="0.25">
      <c r="A19" s="3" t="s">
        <v>231</v>
      </c>
      <c r="B19" s="3" t="s">
        <v>11</v>
      </c>
      <c r="C19" s="3"/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f>AVERAGE(Tabella5[[#This Row],[t0_1]:[t0_8]])</f>
        <v>0</v>
      </c>
      <c r="M19" s="4">
        <v>0</v>
      </c>
      <c r="N19" s="4">
        <v>0</v>
      </c>
      <c r="O19" s="4">
        <v>0</v>
      </c>
      <c r="P19" s="4">
        <v>0</v>
      </c>
      <c r="Q19" s="4">
        <f>AVERAGE(Tabella5[[#This Row],[LPAL_1]:[LPAL_4]])</f>
        <v>0</v>
      </c>
      <c r="R19" s="4">
        <v>9.3368692189541331</v>
      </c>
      <c r="S19" s="4">
        <v>3.2582081010225861</v>
      </c>
      <c r="T19" s="4">
        <v>7.3676902714994803</v>
      </c>
      <c r="U19" s="4">
        <v>6.5560271022595984</v>
      </c>
      <c r="V19" s="4">
        <f>AVERAGE(Tabella5[[#This Row],[SII_1]:[SII_4]])</f>
        <v>6.6296986734339498</v>
      </c>
      <c r="W19" s="4">
        <v>0</v>
      </c>
      <c r="X19" s="4">
        <v>0</v>
      </c>
      <c r="Y19" s="4">
        <v>0</v>
      </c>
      <c r="Z19" s="4">
        <v>0</v>
      </c>
      <c r="AA19" s="4">
        <f>AVERAGE(Tabella5[[#This Row],[V3_1]:[V3_4]])</f>
        <v>0</v>
      </c>
      <c r="AB19" s="4">
        <v>0</v>
      </c>
      <c r="AC19" s="4">
        <v>0</v>
      </c>
      <c r="AD19" s="4">
        <v>0</v>
      </c>
      <c r="AE19" s="4">
        <v>0</v>
      </c>
      <c r="AF19" s="4">
        <f>AVERAGE(Tabella5[[#This Row],[Y 450 B_1]:[Y 450 B_4]])</f>
        <v>0</v>
      </c>
    </row>
    <row r="20" spans="1:32" x14ac:dyDescent="0.25">
      <c r="A20" s="3" t="s">
        <v>23</v>
      </c>
      <c r="B20" s="3" t="s">
        <v>11</v>
      </c>
      <c r="C20" s="3"/>
      <c r="D20" s="4">
        <v>150.06773074300935</v>
      </c>
      <c r="E20" s="4">
        <v>108.28967726323405</v>
      </c>
      <c r="F20" s="4">
        <v>161.20144655046016</v>
      </c>
      <c r="G20" s="4">
        <v>175.29250227992782</v>
      </c>
      <c r="H20" s="4">
        <v>146</v>
      </c>
      <c r="I20" s="4">
        <v>114.28148764803011</v>
      </c>
      <c r="J20" s="4">
        <v>151.37893829808448</v>
      </c>
      <c r="K20" s="4">
        <v>160.85568098521711</v>
      </c>
      <c r="L20" s="4">
        <f>AVERAGE(Tabella5[[#This Row],[t0_1]:[t0_8]])</f>
        <v>145.92093297099538</v>
      </c>
      <c r="M20" s="4">
        <v>270.85954590251686</v>
      </c>
      <c r="N20" s="4">
        <v>203.41165765534461</v>
      </c>
      <c r="O20" s="4">
        <v>157.39619351200213</v>
      </c>
      <c r="P20" s="4">
        <v>364.65068753758726</v>
      </c>
      <c r="Q20" s="4">
        <f>AVERAGE(Tabella5[[#This Row],[LPAL_1]:[LPAL_4]])</f>
        <v>249.07952115186271</v>
      </c>
      <c r="R20" s="4">
        <v>358.04058300587496</v>
      </c>
      <c r="S20" s="4">
        <v>375.15051089306161</v>
      </c>
      <c r="T20" s="4">
        <v>155.96997701725471</v>
      </c>
      <c r="U20" s="4">
        <v>152.13060970773245</v>
      </c>
      <c r="V20" s="4">
        <f>AVERAGE(Tabella5[[#This Row],[SII_1]:[SII_4]])</f>
        <v>260.32292015598091</v>
      </c>
      <c r="W20" s="4">
        <v>103.04044268459803</v>
      </c>
      <c r="X20" s="4">
        <v>222.53458880320937</v>
      </c>
      <c r="Y20" s="4">
        <v>189.52378347434311</v>
      </c>
      <c r="Z20" s="4">
        <v>158.81094997611714</v>
      </c>
      <c r="AA20" s="4">
        <f>AVERAGE(Tabella5[[#This Row],[V3_1]:[V3_4]])</f>
        <v>168.47744123456692</v>
      </c>
      <c r="AB20" s="4">
        <v>344.78051995619842</v>
      </c>
      <c r="AC20" s="4">
        <v>416.81027698502152</v>
      </c>
      <c r="AD20" s="4" t="s">
        <v>228</v>
      </c>
      <c r="AE20" s="4">
        <v>328.62877116422521</v>
      </c>
      <c r="AF20" s="4">
        <f>AVERAGE(Tabella5[[#This Row],[Y 450 B_1]:[Y 450 B_4]])</f>
        <v>363.40652270181499</v>
      </c>
    </row>
    <row r="21" spans="1:32" x14ac:dyDescent="0.25">
      <c r="A21" s="3" t="s">
        <v>190</v>
      </c>
      <c r="B21" s="3" t="s">
        <v>11</v>
      </c>
      <c r="C21" s="3"/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f>AVERAGE(Tabella5[[#This Row],[t0_1]:[t0_8]])</f>
        <v>0</v>
      </c>
      <c r="M21" s="4">
        <v>0</v>
      </c>
      <c r="N21" s="4">
        <v>0</v>
      </c>
      <c r="O21" s="4">
        <v>0</v>
      </c>
      <c r="P21" s="4">
        <v>0</v>
      </c>
      <c r="Q21" s="4">
        <f>AVERAGE(Tabella5[[#This Row],[LPAL_1]:[LPAL_4]])</f>
        <v>0</v>
      </c>
      <c r="R21" s="4">
        <v>13.213214597787717</v>
      </c>
      <c r="S21" s="4">
        <v>9.158188326182092</v>
      </c>
      <c r="T21" s="4">
        <v>0</v>
      </c>
      <c r="U21" s="4">
        <v>0</v>
      </c>
      <c r="V21" s="4">
        <f>AVERAGE(Tabella5[[#This Row],[SII_1]:[SII_4]])</f>
        <v>5.5928507309924527</v>
      </c>
      <c r="W21" s="4">
        <v>8.1168396967406853</v>
      </c>
      <c r="X21" s="4">
        <v>20.33548645215868</v>
      </c>
      <c r="Y21" s="4">
        <v>13.816924785749833</v>
      </c>
      <c r="Z21" s="4">
        <v>8.9836716056453731</v>
      </c>
      <c r="AA21" s="4">
        <f>AVERAGE(Tabella5[[#This Row],[V3_1]:[V3_4]])</f>
        <v>12.813230635073644</v>
      </c>
      <c r="AB21" s="4">
        <v>0</v>
      </c>
      <c r="AC21" s="4">
        <v>0</v>
      </c>
      <c r="AD21" s="4">
        <v>0</v>
      </c>
      <c r="AE21" s="4">
        <v>0</v>
      </c>
      <c r="AF21" s="4">
        <f>AVERAGE(Tabella5[[#This Row],[Y 450 B_1]:[Y 450 B_4]])</f>
        <v>0</v>
      </c>
    </row>
    <row r="22" spans="1:32" x14ac:dyDescent="0.25">
      <c r="A22" s="3" t="s">
        <v>232</v>
      </c>
      <c r="B22" s="3" t="s">
        <v>11</v>
      </c>
      <c r="C22" s="3"/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f>AVERAGE(Tabella5[[#This Row],[t0_1]:[t0_8]])</f>
        <v>0</v>
      </c>
      <c r="M22" s="4">
        <v>2.7421242880750389</v>
      </c>
      <c r="N22" s="4">
        <v>2.3678636487539717</v>
      </c>
      <c r="O22" s="4">
        <v>2.8543088665805811</v>
      </c>
      <c r="P22" s="4">
        <v>3.1333001834865764</v>
      </c>
      <c r="Q22" s="4">
        <f>AVERAGE(Tabella5[[#This Row],[LPAL_1]:[LPAL_4]])</f>
        <v>2.7743992467240419</v>
      </c>
      <c r="R22" s="4">
        <v>3.0713303558336031</v>
      </c>
      <c r="S22" s="4">
        <v>2.9508144252159978</v>
      </c>
      <c r="T22" s="4">
        <v>2.1228994317641714</v>
      </c>
      <c r="U22" s="4">
        <v>2.2111217184762832</v>
      </c>
      <c r="V22" s="4">
        <f>AVERAGE(Tabella5[[#This Row],[SII_1]:[SII_4]])</f>
        <v>2.5890414828225139</v>
      </c>
      <c r="W22" s="4">
        <v>0</v>
      </c>
      <c r="X22" s="4">
        <v>0</v>
      </c>
      <c r="Y22" s="4">
        <v>0</v>
      </c>
      <c r="Z22" s="4">
        <v>0</v>
      </c>
      <c r="AA22" s="4">
        <f>AVERAGE(Tabella5[[#This Row],[V3_1]:[V3_4]])</f>
        <v>0</v>
      </c>
      <c r="AB22" s="4">
        <v>2.5165319671920789</v>
      </c>
      <c r="AC22" s="4">
        <v>2.9436461831408258</v>
      </c>
      <c r="AD22" s="4">
        <v>2.2265000223452658</v>
      </c>
      <c r="AE22" s="4">
        <v>2.9857385453582386</v>
      </c>
      <c r="AF22" s="4">
        <f>AVERAGE(Tabella5[[#This Row],[Y 450 B_1]:[Y 450 B_4]])</f>
        <v>2.6681041795091023</v>
      </c>
    </row>
    <row r="23" spans="1:32" x14ac:dyDescent="0.25">
      <c r="A23" s="3" t="s">
        <v>233</v>
      </c>
      <c r="B23" s="3" t="s">
        <v>11</v>
      </c>
      <c r="C23" s="3"/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f>AVERAGE(Tabella5[[#This Row],[t0_1]:[t0_8]])</f>
        <v>0</v>
      </c>
      <c r="M23" s="4">
        <v>0</v>
      </c>
      <c r="N23" s="4">
        <v>0</v>
      </c>
      <c r="O23" s="4">
        <v>0</v>
      </c>
      <c r="P23" s="4">
        <v>0</v>
      </c>
      <c r="Q23" s="4">
        <f>AVERAGE(Tabella5[[#This Row],[LPAL_1]:[LPAL_4]])</f>
        <v>0</v>
      </c>
      <c r="R23" s="4">
        <v>0</v>
      </c>
      <c r="S23" s="4">
        <v>0</v>
      </c>
      <c r="T23" s="4">
        <v>0</v>
      </c>
      <c r="U23" s="4">
        <v>0</v>
      </c>
      <c r="V23" s="4">
        <f>AVERAGE(Tabella5[[#This Row],[SII_1]:[SII_4]])</f>
        <v>0</v>
      </c>
      <c r="W23" s="4">
        <v>0</v>
      </c>
      <c r="X23" s="4">
        <v>0</v>
      </c>
      <c r="Y23" s="4">
        <v>0</v>
      </c>
      <c r="Z23" s="4">
        <v>0</v>
      </c>
      <c r="AA23" s="4">
        <f>AVERAGE(Tabella5[[#This Row],[V3_1]:[V3_4]])</f>
        <v>0</v>
      </c>
      <c r="AB23" s="4">
        <v>41.675976504073581</v>
      </c>
      <c r="AC23" s="4">
        <v>3.4219940061989615</v>
      </c>
      <c r="AD23" s="4">
        <v>1.7729085959456061</v>
      </c>
      <c r="AE23" s="4">
        <v>41.694235605328188</v>
      </c>
      <c r="AF23" s="4">
        <f>AVERAGE(Tabella5[[#This Row],[Y 450 B_1]:[Y 450 B_4]])</f>
        <v>22.141278677886586</v>
      </c>
    </row>
    <row r="24" spans="1:32" x14ac:dyDescent="0.25">
      <c r="A24" s="3" t="s">
        <v>234</v>
      </c>
      <c r="B24" s="3" t="s">
        <v>11</v>
      </c>
      <c r="C24" s="3"/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f>AVERAGE(Tabella5[[#This Row],[t0_1]:[t0_8]])</f>
        <v>0</v>
      </c>
      <c r="M24" s="4">
        <v>3.3494760989714107</v>
      </c>
      <c r="N24" s="4">
        <v>3.3399954480258653</v>
      </c>
      <c r="O24" s="4">
        <v>31.672082753838872</v>
      </c>
      <c r="P24" s="4">
        <v>40.933633973499404</v>
      </c>
      <c r="Q24" s="4">
        <f>AVERAGE(Tabella5[[#This Row],[LPAL_1]:[LPAL_4]])</f>
        <v>19.823797068583886</v>
      </c>
      <c r="R24" s="4">
        <v>0</v>
      </c>
      <c r="S24" s="4">
        <v>0</v>
      </c>
      <c r="T24" s="4">
        <v>0</v>
      </c>
      <c r="U24" s="4">
        <v>0</v>
      </c>
      <c r="V24" s="4">
        <f>AVERAGE(Tabella5[[#This Row],[SII_1]:[SII_4]])</f>
        <v>0</v>
      </c>
      <c r="W24" s="4">
        <v>0</v>
      </c>
      <c r="X24" s="4">
        <v>0</v>
      </c>
      <c r="Y24" s="4">
        <v>0</v>
      </c>
      <c r="Z24" s="4">
        <v>0</v>
      </c>
      <c r="AA24" s="4">
        <f>AVERAGE(Tabella5[[#This Row],[V3_1]:[V3_4]])</f>
        <v>0</v>
      </c>
      <c r="AB24" s="4">
        <v>0</v>
      </c>
      <c r="AC24" s="4">
        <v>0</v>
      </c>
      <c r="AD24" s="4">
        <v>0</v>
      </c>
      <c r="AE24" s="4">
        <v>0</v>
      </c>
      <c r="AF24" s="4">
        <f>AVERAGE(Tabella5[[#This Row],[Y 450 B_1]:[Y 450 B_4]])</f>
        <v>0</v>
      </c>
    </row>
    <row r="25" spans="1:32" x14ac:dyDescent="0.25">
      <c r="A25" s="3" t="s">
        <v>26</v>
      </c>
      <c r="B25" s="3" t="s">
        <v>11</v>
      </c>
      <c r="C25" s="3"/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f>AVERAGE(Tabella5[[#This Row],[t0_1]:[t0_8]])</f>
        <v>0</v>
      </c>
      <c r="M25" s="4">
        <v>0</v>
      </c>
      <c r="N25" s="4">
        <v>0</v>
      </c>
      <c r="O25" s="4">
        <v>0</v>
      </c>
      <c r="P25" s="4">
        <v>0</v>
      </c>
      <c r="Q25" s="4">
        <f>AVERAGE(Tabella5[[#This Row],[LPAL_1]:[LPAL_4]])</f>
        <v>0</v>
      </c>
      <c r="R25" s="4">
        <v>0</v>
      </c>
      <c r="S25" s="4">
        <v>0</v>
      </c>
      <c r="T25" s="4">
        <v>0</v>
      </c>
      <c r="U25" s="4">
        <v>0</v>
      </c>
      <c r="V25" s="4">
        <f>AVERAGE(Tabella5[[#This Row],[SII_1]:[SII_4]])</f>
        <v>0</v>
      </c>
      <c r="W25" s="4">
        <v>14</v>
      </c>
      <c r="X25" s="4">
        <v>18.284783079262095</v>
      </c>
      <c r="Y25" s="4">
        <v>11.419402408738172</v>
      </c>
      <c r="Z25" s="4">
        <v>12.517084623064379</v>
      </c>
      <c r="AA25" s="4">
        <f>AVERAGE(Tabella5[[#This Row],[V3_1]:[V3_4]])</f>
        <v>14.055317527766162</v>
      </c>
      <c r="AB25" s="4">
        <v>0</v>
      </c>
      <c r="AC25" s="4">
        <v>0</v>
      </c>
      <c r="AD25" s="4">
        <v>0</v>
      </c>
      <c r="AE25" s="4">
        <v>0</v>
      </c>
      <c r="AF25" s="4">
        <f>AVERAGE(Tabella5[[#This Row],[Y 450 B_1]:[Y 450 B_4]])</f>
        <v>0</v>
      </c>
    </row>
    <row r="26" spans="1:32" x14ac:dyDescent="0.25">
      <c r="A26" s="3" t="s">
        <v>27</v>
      </c>
      <c r="B26" s="3" t="s">
        <v>11</v>
      </c>
      <c r="C26" s="3"/>
      <c r="D26" s="4">
        <v>64.733200628659375</v>
      </c>
      <c r="E26" s="4">
        <v>54.088670728714938</v>
      </c>
      <c r="F26" s="4">
        <v>83.729365349156723</v>
      </c>
      <c r="G26" s="4">
        <v>82.19146187391506</v>
      </c>
      <c r="H26" s="4">
        <v>74</v>
      </c>
      <c r="I26" s="4">
        <v>66.959931329281346</v>
      </c>
      <c r="J26" s="4">
        <v>81.732655680155787</v>
      </c>
      <c r="K26" s="4">
        <v>84.636005042825786</v>
      </c>
      <c r="L26" s="4">
        <f>AVERAGE(Tabella5[[#This Row],[t0_1]:[t0_8]])</f>
        <v>74.008911329088619</v>
      </c>
      <c r="M26" s="4">
        <v>0</v>
      </c>
      <c r="N26" s="4">
        <v>0</v>
      </c>
      <c r="O26" s="4">
        <v>0</v>
      </c>
      <c r="P26" s="4">
        <v>0</v>
      </c>
      <c r="Q26" s="4">
        <f>AVERAGE(Tabella5[[#This Row],[LPAL_1]:[LPAL_4]])</f>
        <v>0</v>
      </c>
      <c r="R26" s="4">
        <v>0</v>
      </c>
      <c r="S26" s="4">
        <v>0</v>
      </c>
      <c r="T26" s="4">
        <v>0</v>
      </c>
      <c r="U26" s="4">
        <v>0</v>
      </c>
      <c r="V26" s="4">
        <f>AVERAGE(Tabella5[[#This Row],[SII_1]:[SII_4]])</f>
        <v>0</v>
      </c>
      <c r="W26" s="4">
        <v>0</v>
      </c>
      <c r="X26" s="4">
        <v>0</v>
      </c>
      <c r="Y26" s="4">
        <v>0</v>
      </c>
      <c r="Z26" s="4">
        <v>0</v>
      </c>
      <c r="AA26" s="4">
        <f>AVERAGE(Tabella5[[#This Row],[V3_1]:[V3_4]])</f>
        <v>0</v>
      </c>
      <c r="AB26" s="4">
        <v>0</v>
      </c>
      <c r="AC26" s="4">
        <v>0</v>
      </c>
      <c r="AD26" s="4">
        <v>0</v>
      </c>
      <c r="AE26" s="4">
        <v>0</v>
      </c>
      <c r="AF26" s="4">
        <f>AVERAGE(Tabella5[[#This Row],[Y 450 B_1]:[Y 450 B_4]])</f>
        <v>0</v>
      </c>
    </row>
    <row r="27" spans="1:32" x14ac:dyDescent="0.25">
      <c r="A27" s="3" t="s">
        <v>235</v>
      </c>
      <c r="B27" s="3" t="s">
        <v>11</v>
      </c>
      <c r="C27" s="3"/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f>AVERAGE(Tabella5[[#This Row],[t0_1]:[t0_8]])</f>
        <v>0</v>
      </c>
      <c r="M27" s="4">
        <v>0</v>
      </c>
      <c r="N27" s="4">
        <v>0</v>
      </c>
      <c r="O27" s="4">
        <v>0</v>
      </c>
      <c r="P27" s="4">
        <v>0</v>
      </c>
      <c r="Q27" s="4">
        <f>AVERAGE(Tabella5[[#This Row],[LPAL_1]:[LPAL_4]])</f>
        <v>0</v>
      </c>
      <c r="R27" s="4">
        <v>34.513361825046296</v>
      </c>
      <c r="S27" s="4">
        <v>52.870483263530041</v>
      </c>
      <c r="T27" s="4">
        <v>33.104632221570043</v>
      </c>
      <c r="U27" s="4">
        <v>30.796771787972521</v>
      </c>
      <c r="V27" s="4">
        <f>AVERAGE(Tabella5[[#This Row],[SII_1]:[SII_4]])</f>
        <v>37.821312274529724</v>
      </c>
      <c r="W27" s="4">
        <v>0</v>
      </c>
      <c r="X27" s="4">
        <v>0</v>
      </c>
      <c r="Y27" s="4">
        <v>0</v>
      </c>
      <c r="Z27" s="4">
        <v>0</v>
      </c>
      <c r="AA27" s="4">
        <f>AVERAGE(Tabella5[[#This Row],[V3_1]:[V3_4]])</f>
        <v>0</v>
      </c>
      <c r="AB27" s="4">
        <v>0</v>
      </c>
      <c r="AC27" s="4">
        <v>0</v>
      </c>
      <c r="AD27" s="4">
        <v>0</v>
      </c>
      <c r="AE27" s="4">
        <v>0</v>
      </c>
      <c r="AF27" s="4">
        <f>AVERAGE(Tabella5[[#This Row],[Y 450 B_1]:[Y 450 B_4]])</f>
        <v>0</v>
      </c>
    </row>
    <row r="28" spans="1:32" x14ac:dyDescent="0.25">
      <c r="A28" s="3" t="s">
        <v>236</v>
      </c>
      <c r="B28" s="3" t="s">
        <v>11</v>
      </c>
      <c r="C28" s="3"/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f>AVERAGE(Tabella5[[#This Row],[t0_1]:[t0_8]])</f>
        <v>0</v>
      </c>
      <c r="M28" s="4">
        <v>17.956349583447089</v>
      </c>
      <c r="N28" s="4">
        <v>10.077752417620005</v>
      </c>
      <c r="O28" s="4">
        <v>20.15135001776564</v>
      </c>
      <c r="P28" s="4">
        <v>30.690268388327652</v>
      </c>
      <c r="Q28" s="4">
        <f>AVERAGE(Tabella5[[#This Row],[LPAL_1]:[LPAL_4]])</f>
        <v>19.718930101790097</v>
      </c>
      <c r="R28" s="4">
        <v>30.07141951604104</v>
      </c>
      <c r="S28" s="4">
        <v>28.720730847014849</v>
      </c>
      <c r="T28" s="4">
        <v>6.92454192070565</v>
      </c>
      <c r="U28" s="4">
        <v>8.8298563089281465</v>
      </c>
      <c r="V28" s="4">
        <f>AVERAGE(Tabella5[[#This Row],[SII_1]:[SII_4]])</f>
        <v>18.636637148172422</v>
      </c>
      <c r="W28" s="4">
        <v>0</v>
      </c>
      <c r="X28" s="4">
        <v>0</v>
      </c>
      <c r="Y28" s="4">
        <v>0</v>
      </c>
      <c r="Z28" s="4">
        <v>0</v>
      </c>
      <c r="AA28" s="4">
        <f>AVERAGE(Tabella5[[#This Row],[V3_1]:[V3_4]])</f>
        <v>0</v>
      </c>
      <c r="AB28" s="4">
        <v>0</v>
      </c>
      <c r="AC28" s="4">
        <v>0</v>
      </c>
      <c r="AD28" s="4">
        <v>0</v>
      </c>
      <c r="AE28" s="4">
        <v>0</v>
      </c>
      <c r="AF28" s="4">
        <f>AVERAGE(Tabella5[[#This Row],[Y 450 B_1]:[Y 450 B_4]])</f>
        <v>0</v>
      </c>
    </row>
    <row r="29" spans="1:32" x14ac:dyDescent="0.25">
      <c r="A29" s="3" t="s">
        <v>237</v>
      </c>
      <c r="B29" s="3" t="s">
        <v>11</v>
      </c>
      <c r="C29" s="3"/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f>AVERAGE(Tabella5[[#This Row],[t0_1]:[t0_8]])</f>
        <v>0</v>
      </c>
      <c r="M29" s="4">
        <v>0</v>
      </c>
      <c r="N29" s="4">
        <v>0</v>
      </c>
      <c r="O29" s="4">
        <v>0</v>
      </c>
      <c r="P29" s="4">
        <v>0</v>
      </c>
      <c r="Q29" s="4">
        <f>AVERAGE(Tabella5[[#This Row],[LPAL_1]:[LPAL_4]])</f>
        <v>0</v>
      </c>
      <c r="R29" s="4">
        <v>0</v>
      </c>
      <c r="S29" s="4">
        <v>0</v>
      </c>
      <c r="T29" s="4">
        <v>0</v>
      </c>
      <c r="U29" s="4">
        <v>0</v>
      </c>
      <c r="V29" s="4">
        <f>AVERAGE(Tabella5[[#This Row],[SII_1]:[SII_4]])</f>
        <v>0</v>
      </c>
      <c r="W29" s="4">
        <v>0</v>
      </c>
      <c r="X29" s="4">
        <v>0</v>
      </c>
      <c r="Y29" s="4">
        <v>0</v>
      </c>
      <c r="Z29" s="4">
        <v>0</v>
      </c>
      <c r="AA29" s="4">
        <f>AVERAGE(Tabella5[[#This Row],[V3_1]:[V3_4]])</f>
        <v>0</v>
      </c>
      <c r="AB29" s="4">
        <v>272.08699813911636</v>
      </c>
      <c r="AC29" s="4">
        <v>375.30529241645826</v>
      </c>
      <c r="AD29" s="4" t="s">
        <v>228</v>
      </c>
      <c r="AE29" s="4">
        <v>323.3574799232785</v>
      </c>
      <c r="AF29" s="4">
        <f>AVERAGE(Tabella5[[#This Row],[Y 450 B_1]:[Y 450 B_4]])</f>
        <v>323.58325682628441</v>
      </c>
    </row>
    <row r="30" spans="1:32" x14ac:dyDescent="0.25">
      <c r="A30" s="3" t="s">
        <v>238</v>
      </c>
      <c r="B30" s="3" t="s">
        <v>11</v>
      </c>
      <c r="C30" s="3"/>
      <c r="D30" s="4">
        <v>14.506025717403718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f>AVERAGE(Tabella5[[#This Row],[t0_1]:[t0_8]])</f>
        <v>1.8132532146754647</v>
      </c>
      <c r="M30" s="4">
        <v>0</v>
      </c>
      <c r="N30" s="4">
        <v>0</v>
      </c>
      <c r="O30" s="4">
        <v>0</v>
      </c>
      <c r="P30" s="4">
        <v>0</v>
      </c>
      <c r="Q30" s="4">
        <f>AVERAGE(Tabella5[[#This Row],[LPAL_1]:[LPAL_4]])</f>
        <v>0</v>
      </c>
      <c r="R30" s="4">
        <v>0</v>
      </c>
      <c r="S30" s="4">
        <v>0</v>
      </c>
      <c r="T30" s="4">
        <v>0</v>
      </c>
      <c r="U30" s="4">
        <v>0</v>
      </c>
      <c r="V30" s="4">
        <f>AVERAGE(Tabella5[[#This Row],[SII_1]:[SII_4]])</f>
        <v>0</v>
      </c>
      <c r="W30" s="4">
        <v>0</v>
      </c>
      <c r="X30" s="4">
        <v>0</v>
      </c>
      <c r="Y30" s="4">
        <v>0</v>
      </c>
      <c r="Z30" s="4">
        <v>0</v>
      </c>
      <c r="AA30" s="4">
        <f>AVERAGE(Tabella5[[#This Row],[V3_1]:[V3_4]])</f>
        <v>0</v>
      </c>
      <c r="AB30" s="4">
        <v>0</v>
      </c>
      <c r="AC30" s="4">
        <v>0</v>
      </c>
      <c r="AD30" s="4">
        <v>0</v>
      </c>
      <c r="AE30" s="4">
        <v>0</v>
      </c>
      <c r="AF30" s="4">
        <f>AVERAGE(Tabella5[[#This Row],[Y 450 B_1]:[Y 450 B_4]])</f>
        <v>0</v>
      </c>
    </row>
    <row r="31" spans="1:32" x14ac:dyDescent="0.25">
      <c r="A31" s="3" t="s">
        <v>239</v>
      </c>
      <c r="B31" s="3" t="s">
        <v>11</v>
      </c>
      <c r="C31" s="3"/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f>AVERAGE(Tabella5[[#This Row],[t0_1]:[t0_8]])</f>
        <v>0</v>
      </c>
      <c r="M31" s="4">
        <v>0</v>
      </c>
      <c r="N31" s="4">
        <v>0</v>
      </c>
      <c r="O31" s="4">
        <v>0</v>
      </c>
      <c r="P31" s="4">
        <v>0</v>
      </c>
      <c r="Q31" s="4">
        <f>AVERAGE(Tabella5[[#This Row],[LPAL_1]:[LPAL_4]])</f>
        <v>0</v>
      </c>
      <c r="R31" s="4">
        <v>0</v>
      </c>
      <c r="S31" s="4">
        <v>0</v>
      </c>
      <c r="T31" s="4">
        <v>0</v>
      </c>
      <c r="U31" s="4">
        <v>0</v>
      </c>
      <c r="V31" s="4">
        <f>AVERAGE(Tabella5[[#This Row],[SII_1]:[SII_4]])</f>
        <v>0</v>
      </c>
      <c r="W31" s="4">
        <v>0</v>
      </c>
      <c r="X31" s="4">
        <v>0</v>
      </c>
      <c r="Y31" s="4">
        <v>0</v>
      </c>
      <c r="Z31" s="4">
        <v>0</v>
      </c>
      <c r="AA31" s="4">
        <f>AVERAGE(Tabella5[[#This Row],[V3_1]:[V3_4]])</f>
        <v>0</v>
      </c>
      <c r="AB31" s="4">
        <v>10.680272555691285</v>
      </c>
      <c r="AC31" s="4">
        <v>14.067213775810471</v>
      </c>
      <c r="AD31" s="4">
        <v>7.920322666883334</v>
      </c>
      <c r="AE31" s="4">
        <v>9.1422222307817105</v>
      </c>
      <c r="AF31" s="4">
        <f>AVERAGE(Tabella5[[#This Row],[Y 450 B_1]:[Y 450 B_4]])</f>
        <v>10.452507807291701</v>
      </c>
    </row>
    <row r="32" spans="1:32" x14ac:dyDescent="0.25">
      <c r="A32" s="3" t="s">
        <v>240</v>
      </c>
      <c r="B32" s="3" t="s">
        <v>11</v>
      </c>
      <c r="C32" s="3"/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f>AVERAGE(Tabella5[[#This Row],[t0_1]:[t0_8]])</f>
        <v>0</v>
      </c>
      <c r="M32" s="4">
        <v>92.247797594753294</v>
      </c>
      <c r="N32" s="4">
        <v>63.918523952331</v>
      </c>
      <c r="O32" s="4">
        <v>80.110083803971449</v>
      </c>
      <c r="P32" s="4">
        <v>116.42371229958037</v>
      </c>
      <c r="Q32" s="4">
        <f>AVERAGE(Tabella5[[#This Row],[LPAL_1]:[LPAL_4]])</f>
        <v>88.175029412659029</v>
      </c>
      <c r="R32" s="4">
        <v>125.53963859878056</v>
      </c>
      <c r="S32" s="4">
        <v>119.69831800895662</v>
      </c>
      <c r="T32" s="4">
        <v>65.13044095375875</v>
      </c>
      <c r="U32" s="4">
        <v>64.744204709206997</v>
      </c>
      <c r="V32" s="4">
        <f>AVERAGE(Tabella5[[#This Row],[SII_1]:[SII_4]])</f>
        <v>93.778150567675738</v>
      </c>
      <c r="W32" s="4">
        <v>106</v>
      </c>
      <c r="X32" s="4">
        <v>120.39059203527403</v>
      </c>
      <c r="Y32" s="4">
        <v>96.125845988089367</v>
      </c>
      <c r="Z32" s="4">
        <v>102.96515286791055</v>
      </c>
      <c r="AA32" s="4">
        <f>AVERAGE(Tabella5[[#This Row],[V3_1]:[V3_4]])</f>
        <v>106.3703977228185</v>
      </c>
      <c r="AB32" s="4">
        <v>111.735270579399</v>
      </c>
      <c r="AC32" s="4">
        <v>137.24200244421263</v>
      </c>
      <c r="AD32" s="4">
        <v>77.580864876189793</v>
      </c>
      <c r="AE32" s="4">
        <v>117.92548170338765</v>
      </c>
      <c r="AF32" s="4">
        <f>AVERAGE(Tabella5[[#This Row],[Y 450 B_1]:[Y 450 B_4]])</f>
        <v>111.12090490079726</v>
      </c>
    </row>
    <row r="33" spans="1:32" x14ac:dyDescent="0.25">
      <c r="A33" s="3" t="s">
        <v>108</v>
      </c>
      <c r="B33" s="3" t="s">
        <v>11</v>
      </c>
      <c r="C33" s="3"/>
      <c r="D33" s="4">
        <v>6.7326578085466418</v>
      </c>
      <c r="E33" s="4">
        <v>0</v>
      </c>
      <c r="F33" s="4">
        <v>8.2439801602360152</v>
      </c>
      <c r="G33" s="4">
        <v>11.996455261826519</v>
      </c>
      <c r="H33" s="4">
        <v>7</v>
      </c>
      <c r="I33" s="4">
        <v>5.9423518875288526</v>
      </c>
      <c r="J33" s="4">
        <v>7.021161095799183</v>
      </c>
      <c r="K33" s="4">
        <v>8.2537037697362639</v>
      </c>
      <c r="L33" s="4">
        <f>AVERAGE(Tabella5[[#This Row],[t0_1]:[t0_8]])</f>
        <v>6.8987887479591841</v>
      </c>
      <c r="M33" s="4">
        <v>14.070216752255689</v>
      </c>
      <c r="N33" s="4">
        <v>14</v>
      </c>
      <c r="O33" s="4">
        <v>11.687826047068256</v>
      </c>
      <c r="P33" s="4">
        <v>14.803197804287302</v>
      </c>
      <c r="Q33" s="4">
        <f>AVERAGE(Tabella5[[#This Row],[LPAL_1]:[LPAL_4]])</f>
        <v>13.640310150902812</v>
      </c>
      <c r="R33" s="4">
        <v>0</v>
      </c>
      <c r="S33" s="4">
        <v>0</v>
      </c>
      <c r="T33" s="4">
        <v>0</v>
      </c>
      <c r="U33" s="4">
        <v>0</v>
      </c>
      <c r="V33" s="4">
        <f>AVERAGE(Tabella5[[#This Row],[SII_1]:[SII_4]])</f>
        <v>0</v>
      </c>
      <c r="W33" s="4">
        <v>0</v>
      </c>
      <c r="X33" s="4">
        <v>0</v>
      </c>
      <c r="Y33" s="4">
        <v>0</v>
      </c>
      <c r="Z33" s="4">
        <v>0</v>
      </c>
      <c r="AA33" s="4">
        <f>AVERAGE(Tabella5[[#This Row],[V3_1]:[V3_4]])</f>
        <v>0</v>
      </c>
      <c r="AB33" s="4">
        <v>0</v>
      </c>
      <c r="AC33" s="4">
        <v>15.975924966021699</v>
      </c>
      <c r="AD33" s="4">
        <v>0</v>
      </c>
      <c r="AE33" s="4">
        <v>12.691624123318093</v>
      </c>
      <c r="AF33" s="4">
        <f>AVERAGE(Tabella5[[#This Row],[Y 450 B_1]:[Y 450 B_4]])</f>
        <v>7.1668872723349484</v>
      </c>
    </row>
    <row r="34" spans="1:32" x14ac:dyDescent="0.25">
      <c r="A34" s="3" t="s">
        <v>241</v>
      </c>
      <c r="B34" s="3" t="s">
        <v>11</v>
      </c>
      <c r="C34" s="3"/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f>AVERAGE(Tabella5[[#This Row],[t0_1]:[t0_8]])</f>
        <v>0</v>
      </c>
      <c r="M34" s="4">
        <v>0</v>
      </c>
      <c r="N34" s="4">
        <v>0</v>
      </c>
      <c r="O34" s="4">
        <v>0</v>
      </c>
      <c r="P34" s="4">
        <v>0</v>
      </c>
      <c r="Q34" s="4">
        <f>AVERAGE(Tabella5[[#This Row],[LPAL_1]:[LPAL_4]])</f>
        <v>0</v>
      </c>
      <c r="R34" s="4">
        <v>0</v>
      </c>
      <c r="S34" s="4">
        <v>0</v>
      </c>
      <c r="T34" s="4">
        <v>0</v>
      </c>
      <c r="U34" s="4">
        <v>0</v>
      </c>
      <c r="V34" s="4">
        <f>AVERAGE(Tabella5[[#This Row],[SII_1]:[SII_4]])</f>
        <v>0</v>
      </c>
      <c r="W34" s="4">
        <v>0</v>
      </c>
      <c r="X34" s="4">
        <v>0</v>
      </c>
      <c r="Y34" s="4">
        <v>0</v>
      </c>
      <c r="Z34" s="4">
        <v>0</v>
      </c>
      <c r="AA34" s="4">
        <f>AVERAGE(Tabella5[[#This Row],[V3_1]:[V3_4]])</f>
        <v>0</v>
      </c>
      <c r="AB34" s="4">
        <v>17.026813817956789</v>
      </c>
      <c r="AC34" s="4">
        <v>20.773753976265464</v>
      </c>
      <c r="AD34" s="4">
        <v>14.096595855259128</v>
      </c>
      <c r="AE34" s="4">
        <v>16.046356948008082</v>
      </c>
      <c r="AF34" s="4">
        <f>AVERAGE(Tabella5[[#This Row],[Y 450 B_1]:[Y 450 B_4]])</f>
        <v>16.985880149372367</v>
      </c>
    </row>
    <row r="35" spans="1:32" x14ac:dyDescent="0.25">
      <c r="A35" s="3" t="s">
        <v>242</v>
      </c>
      <c r="B35" s="3" t="s">
        <v>33</v>
      </c>
      <c r="C35" s="3"/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f>AVERAGE(Tabella5[[#This Row],[t0_1]:[t0_8]])</f>
        <v>0</v>
      </c>
      <c r="M35" s="4">
        <v>53.446712712291379</v>
      </c>
      <c r="N35" s="4">
        <v>33.703616677664023</v>
      </c>
      <c r="O35" s="4">
        <v>44.701413925364122</v>
      </c>
      <c r="P35" s="4">
        <v>36.024732752790683</v>
      </c>
      <c r="Q35" s="4">
        <f>AVERAGE(Tabella5[[#This Row],[LPAL_1]:[LPAL_4]])</f>
        <v>41.969119017027552</v>
      </c>
      <c r="R35" s="4">
        <v>58.607038777557044</v>
      </c>
      <c r="S35" s="4">
        <v>55.572145447565688</v>
      </c>
      <c r="T35" s="4">
        <v>34.19781347545554</v>
      </c>
      <c r="U35" s="4">
        <v>40.934458733697895</v>
      </c>
      <c r="V35" s="4">
        <f>AVERAGE(Tabella5[[#This Row],[SII_1]:[SII_4]])</f>
        <v>47.327864108569045</v>
      </c>
      <c r="W35" s="4">
        <v>5.3088919213111447</v>
      </c>
      <c r="X35" s="4">
        <v>16.984759151202635</v>
      </c>
      <c r="Y35" s="4">
        <v>5.3669575334269339</v>
      </c>
      <c r="Z35" s="4">
        <v>9</v>
      </c>
      <c r="AA35" s="4">
        <f>AVERAGE(Tabella5[[#This Row],[V3_1]:[V3_4]])</f>
        <v>9.1651521514851773</v>
      </c>
      <c r="AB35" s="4">
        <v>34.629041481920495</v>
      </c>
      <c r="AC35" s="4" t="s">
        <v>228</v>
      </c>
      <c r="AD35" s="4">
        <v>16.93299956012763</v>
      </c>
      <c r="AE35" s="4">
        <v>17.187021060856551</v>
      </c>
      <c r="AF35" s="4">
        <f>AVERAGE(Tabella5[[#This Row],[Y 450 B_1]:[Y 450 B_4]])</f>
        <v>22.916354034301559</v>
      </c>
    </row>
    <row r="36" spans="1:32" x14ac:dyDescent="0.25">
      <c r="A36" s="3" t="s">
        <v>32</v>
      </c>
      <c r="B36" s="3" t="s">
        <v>33</v>
      </c>
      <c r="C36" s="3"/>
      <c r="D36" s="4">
        <v>11.520109175529923</v>
      </c>
      <c r="E36" s="4">
        <v>20.490521484570529</v>
      </c>
      <c r="F36" s="4">
        <v>20.633527273132472</v>
      </c>
      <c r="G36" s="4">
        <v>5.7084678637648549</v>
      </c>
      <c r="H36" s="4">
        <v>20</v>
      </c>
      <c r="I36" s="4">
        <v>15.28201121623484</v>
      </c>
      <c r="J36" s="4">
        <v>3.7234554787214997</v>
      </c>
      <c r="K36" s="4">
        <v>4.1811851915816014</v>
      </c>
      <c r="L36" s="4">
        <f>AVERAGE(Tabella5[[#This Row],[t0_1]:[t0_8]])</f>
        <v>12.692409710441966</v>
      </c>
      <c r="M36" s="4">
        <v>15</v>
      </c>
      <c r="N36" s="4">
        <v>15.634245581228278</v>
      </c>
      <c r="O36" s="4">
        <v>13.376096824875054</v>
      </c>
      <c r="P36" s="4">
        <v>17.476416925790325</v>
      </c>
      <c r="Q36" s="4">
        <f>AVERAGE(Tabella5[[#This Row],[LPAL_1]:[LPAL_4]])</f>
        <v>15.371689832973415</v>
      </c>
      <c r="R36" s="4">
        <v>0</v>
      </c>
      <c r="S36" s="4">
        <v>0</v>
      </c>
      <c r="T36" s="4">
        <v>0</v>
      </c>
      <c r="U36" s="4">
        <v>0</v>
      </c>
      <c r="V36" s="4">
        <f>AVERAGE(Tabella5[[#This Row],[SII_1]:[SII_4]])</f>
        <v>0</v>
      </c>
      <c r="W36" s="4">
        <v>0</v>
      </c>
      <c r="X36" s="4">
        <v>0</v>
      </c>
      <c r="Y36" s="4">
        <v>0</v>
      </c>
      <c r="Z36" s="4">
        <v>0</v>
      </c>
      <c r="AA36" s="4">
        <f>AVERAGE(Tabella5[[#This Row],[V3_1]:[V3_4]])</f>
        <v>0</v>
      </c>
      <c r="AB36" s="4">
        <v>0</v>
      </c>
      <c r="AC36" s="4">
        <v>0</v>
      </c>
      <c r="AD36" s="4">
        <v>0</v>
      </c>
      <c r="AE36" s="4">
        <v>0</v>
      </c>
      <c r="AF36" s="4">
        <f>AVERAGE(Tabella5[[#This Row],[Y 450 B_1]:[Y 450 B_4]])</f>
        <v>0</v>
      </c>
    </row>
    <row r="37" spans="1:32" x14ac:dyDescent="0.25">
      <c r="A37" s="3" t="s">
        <v>35</v>
      </c>
      <c r="B37" s="3" t="s">
        <v>33</v>
      </c>
      <c r="C37" s="3"/>
      <c r="D37" s="4">
        <v>50.579358358882175</v>
      </c>
      <c r="E37" s="4">
        <v>79.858500541512186</v>
      </c>
      <c r="F37" s="4">
        <v>108.03191743757681</v>
      </c>
      <c r="G37" s="4">
        <v>89.695306808821215</v>
      </c>
      <c r="H37" s="4">
        <v>76</v>
      </c>
      <c r="I37" s="4">
        <v>66.539110669521847</v>
      </c>
      <c r="J37" s="4">
        <v>67.520201373733642</v>
      </c>
      <c r="K37" s="4">
        <v>68.76925247509358</v>
      </c>
      <c r="L37" s="4">
        <f>AVERAGE(Tabella5[[#This Row],[t0_1]:[t0_8]])</f>
        <v>75.874205958142682</v>
      </c>
      <c r="M37" s="4">
        <v>137.52486615837319</v>
      </c>
      <c r="N37" s="4">
        <v>172.40929464398951</v>
      </c>
      <c r="O37" s="4">
        <v>174.23826228846301</v>
      </c>
      <c r="P37" s="4">
        <v>246.64412320326326</v>
      </c>
      <c r="Q37" s="4">
        <f>AVERAGE(Tabella5[[#This Row],[LPAL_1]:[LPAL_4]])</f>
        <v>182.70413657352225</v>
      </c>
      <c r="R37" s="4">
        <v>226.15265553567238</v>
      </c>
      <c r="S37" s="4">
        <v>276.02759082234434</v>
      </c>
      <c r="T37" s="4">
        <v>172.44740045160168</v>
      </c>
      <c r="U37" s="4">
        <v>175.66727840469838</v>
      </c>
      <c r="V37" s="4">
        <f>AVERAGE(Tabella5[[#This Row],[SII_1]:[SII_4]])</f>
        <v>212.57373130357917</v>
      </c>
      <c r="W37" s="4">
        <v>52.185171165257699</v>
      </c>
      <c r="X37" s="4">
        <v>120.10734094043826</v>
      </c>
      <c r="Y37" s="4">
        <v>93.880020411182684</v>
      </c>
      <c r="Z37" s="4">
        <v>132.61904828302769</v>
      </c>
      <c r="AA37" s="4">
        <f>AVERAGE(Tabella5[[#This Row],[V3_1]:[V3_4]])</f>
        <v>99.697895199976585</v>
      </c>
      <c r="AB37" s="4">
        <v>272.08699813911636</v>
      </c>
      <c r="AC37" s="4">
        <v>361.98657299143747</v>
      </c>
      <c r="AD37" s="4">
        <v>214.9002063725049</v>
      </c>
      <c r="AE37" s="4">
        <v>323.3574799232785</v>
      </c>
      <c r="AF37" s="4">
        <f>AVERAGE(Tabella5[[#This Row],[Y 450 B_1]:[Y 450 B_4]])</f>
        <v>293.08281435658432</v>
      </c>
    </row>
    <row r="38" spans="1:32" x14ac:dyDescent="0.25">
      <c r="A38" s="3" t="s">
        <v>36</v>
      </c>
      <c r="B38" s="3" t="s">
        <v>33</v>
      </c>
      <c r="C38" s="3"/>
      <c r="D38" s="4">
        <v>12.087800047837252</v>
      </c>
      <c r="E38" s="4">
        <v>14.17967442402421</v>
      </c>
      <c r="F38" s="4">
        <v>25.203573911846391</v>
      </c>
      <c r="G38" s="4">
        <v>23.948119111879635</v>
      </c>
      <c r="H38" s="4">
        <v>17</v>
      </c>
      <c r="I38" s="4">
        <v>13.76520563483297</v>
      </c>
      <c r="J38" s="4">
        <v>17.147905682299253</v>
      </c>
      <c r="K38" s="4">
        <v>15.300587382214964</v>
      </c>
      <c r="L38" s="4">
        <f>AVERAGE(Tabella5[[#This Row],[t0_1]:[t0_8]])</f>
        <v>17.329108274366835</v>
      </c>
      <c r="M38" s="4">
        <v>19.642918961516337</v>
      </c>
      <c r="N38" s="4">
        <v>38.84527842866018</v>
      </c>
      <c r="O38" s="4">
        <v>39.034541853460446</v>
      </c>
      <c r="P38" s="4">
        <v>55.047369762866708</v>
      </c>
      <c r="Q38" s="4">
        <f>AVERAGE(Tabella5[[#This Row],[LPAL_1]:[LPAL_4]])</f>
        <v>38.142527251625921</v>
      </c>
      <c r="R38" s="4">
        <v>50.455435624270386</v>
      </c>
      <c r="S38" s="4">
        <v>73.374630614992952</v>
      </c>
      <c r="T38" s="4">
        <v>34.758293360650775</v>
      </c>
      <c r="U38" s="4">
        <v>37.06998563572246</v>
      </c>
      <c r="V38" s="4">
        <f>AVERAGE(Tabella5[[#This Row],[SII_1]:[SII_4]])</f>
        <v>48.914586308909151</v>
      </c>
      <c r="W38" s="4">
        <v>7.0210326315214164</v>
      </c>
      <c r="X38" s="4">
        <v>24.616632088081094</v>
      </c>
      <c r="Y38" s="4">
        <v>16.872565708595523</v>
      </c>
      <c r="Z38" s="4">
        <v>25.364555208593003</v>
      </c>
      <c r="AA38" s="4">
        <f>AVERAGE(Tabella5[[#This Row],[V3_1]:[V3_4]])</f>
        <v>18.468696409197761</v>
      </c>
      <c r="AB38" s="4">
        <v>53.048540734495063</v>
      </c>
      <c r="AC38" s="4">
        <v>77.135532677625875</v>
      </c>
      <c r="AD38" s="4">
        <v>42.784063658565309</v>
      </c>
      <c r="AE38" s="4">
        <v>77.001759640359282</v>
      </c>
      <c r="AF38" s="4">
        <f>AVERAGE(Tabella5[[#This Row],[Y 450 B_1]:[Y 450 B_4]])</f>
        <v>62.49247417776138</v>
      </c>
    </row>
    <row r="39" spans="1:32" x14ac:dyDescent="0.25">
      <c r="A39" s="3" t="s">
        <v>39</v>
      </c>
      <c r="B39" s="3" t="s">
        <v>33</v>
      </c>
      <c r="C39" s="3"/>
      <c r="D39" s="4">
        <v>25.492019787706212</v>
      </c>
      <c r="E39" s="4">
        <v>7.2406919014350759</v>
      </c>
      <c r="F39" s="4">
        <v>20.870653434079845</v>
      </c>
      <c r="G39" s="4">
        <v>15.01752494477349</v>
      </c>
      <c r="H39" s="4">
        <v>22</v>
      </c>
      <c r="I39" s="4">
        <v>23.933254478628019</v>
      </c>
      <c r="J39" s="4">
        <v>33.827372478569934</v>
      </c>
      <c r="K39" s="4">
        <v>29.668340027762941</v>
      </c>
      <c r="L39" s="4">
        <f>AVERAGE(Tabella5[[#This Row],[t0_1]:[t0_8]])</f>
        <v>22.256232131619441</v>
      </c>
      <c r="M39" s="4">
        <v>39.548316140351204</v>
      </c>
      <c r="N39" s="4">
        <v>9.5280871617468375</v>
      </c>
      <c r="O39" s="4">
        <v>33.6290013098942</v>
      </c>
      <c r="P39" s="4">
        <v>43.795492418828495</v>
      </c>
      <c r="Q39" s="4">
        <f>AVERAGE(Tabella5[[#This Row],[LPAL_1]:[LPAL_4]])</f>
        <v>31.625224257705185</v>
      </c>
      <c r="R39" s="4">
        <v>31.301489453606607</v>
      </c>
      <c r="S39" s="4">
        <v>21.141430944294321</v>
      </c>
      <c r="T39" s="4">
        <v>0.85395024912894535</v>
      </c>
      <c r="U39" s="4">
        <v>0.61803939967323163</v>
      </c>
      <c r="V39" s="4">
        <f>AVERAGE(Tabella5[[#This Row],[SII_1]:[SII_4]])</f>
        <v>13.478727511675775</v>
      </c>
      <c r="W39" s="4">
        <v>5.0019676003732743</v>
      </c>
      <c r="X39" s="4">
        <v>12.557653859722826</v>
      </c>
      <c r="Y39" s="4">
        <v>4.3820571470534384</v>
      </c>
      <c r="Z39" s="4">
        <v>11.278767656124222</v>
      </c>
      <c r="AA39" s="4">
        <f>AVERAGE(Tabella5[[#This Row],[V3_1]:[V3_4]])</f>
        <v>8.3051115658184393</v>
      </c>
      <c r="AB39" s="4">
        <v>30.146698271794815</v>
      </c>
      <c r="AC39" s="4">
        <v>8.8531891573125101</v>
      </c>
      <c r="AD39" s="4">
        <v>7.5947577391182808</v>
      </c>
      <c r="AE39" s="4">
        <v>27.491155686651101</v>
      </c>
      <c r="AF39" s="4">
        <f>AVERAGE(Tabella5[[#This Row],[Y 450 B_1]:[Y 450 B_4]])</f>
        <v>18.521450213719177</v>
      </c>
    </row>
    <row r="40" spans="1:32" x14ac:dyDescent="0.25">
      <c r="A40" s="3" t="s">
        <v>40</v>
      </c>
      <c r="B40" s="3" t="s">
        <v>33</v>
      </c>
      <c r="C40" s="3"/>
      <c r="D40" s="4">
        <v>14.043453653274028</v>
      </c>
      <c r="E40" s="4">
        <v>23.177675540685112</v>
      </c>
      <c r="F40" s="4">
        <v>27.743376909683949</v>
      </c>
      <c r="G40" s="4">
        <v>12.437187755908512</v>
      </c>
      <c r="H40" s="4">
        <v>22</v>
      </c>
      <c r="I40" s="4">
        <v>29.644569754420164</v>
      </c>
      <c r="J40" s="4">
        <v>25.130000159662742</v>
      </c>
      <c r="K40" s="4">
        <v>21.245321830146096</v>
      </c>
      <c r="L40" s="4">
        <f>AVERAGE(Tabella5[[#This Row],[t0_1]:[t0_8]])</f>
        <v>21.927698200472577</v>
      </c>
      <c r="M40" s="4">
        <v>26.166782911834577</v>
      </c>
      <c r="N40" s="4">
        <v>29.835513990103653</v>
      </c>
      <c r="O40" s="4">
        <v>30.024733790660928</v>
      </c>
      <c r="P40" s="4">
        <v>39.044670072048611</v>
      </c>
      <c r="Q40" s="4">
        <f>AVERAGE(Tabella5[[#This Row],[LPAL_1]:[LPAL_4]])</f>
        <v>31.267925191161943</v>
      </c>
      <c r="R40" s="4">
        <v>34.461159911220705</v>
      </c>
      <c r="S40" s="4">
        <v>45.662423797168806</v>
      </c>
      <c r="T40" s="4">
        <v>33.104632221570043</v>
      </c>
      <c r="U40" s="4">
        <v>30.796771787972521</v>
      </c>
      <c r="V40" s="4">
        <f>AVERAGE(Tabella5[[#This Row],[SII_1]:[SII_4]])</f>
        <v>36.006246929483019</v>
      </c>
      <c r="W40" s="4">
        <v>0</v>
      </c>
      <c r="X40" s="4">
        <v>0</v>
      </c>
      <c r="Y40" s="4">
        <v>0</v>
      </c>
      <c r="Z40" s="4">
        <v>0</v>
      </c>
      <c r="AA40" s="4">
        <f>AVERAGE(Tabella5[[#This Row],[V3_1]:[V3_4]])</f>
        <v>0</v>
      </c>
      <c r="AB40" s="4">
        <v>38.147590264627276</v>
      </c>
      <c r="AC40" s="4">
        <v>53.001867915832399</v>
      </c>
      <c r="AD40" s="4">
        <v>29.86968027502343</v>
      </c>
      <c r="AE40" s="4">
        <v>37.395534107372704</v>
      </c>
      <c r="AF40" s="4">
        <f>AVERAGE(Tabella5[[#This Row],[Y 450 B_1]:[Y 450 B_4]])</f>
        <v>39.60366814071395</v>
      </c>
    </row>
    <row r="41" spans="1:32" x14ac:dyDescent="0.25">
      <c r="A41" s="3" t="s">
        <v>41</v>
      </c>
      <c r="B41" s="3" t="s">
        <v>33</v>
      </c>
      <c r="C41" s="3"/>
      <c r="D41" s="4">
        <v>116.12648242429898</v>
      </c>
      <c r="E41" s="4">
        <v>212.26472462982082</v>
      </c>
      <c r="F41" s="4">
        <v>134.5301283400934</v>
      </c>
      <c r="G41" s="4">
        <v>127.87916335257685</v>
      </c>
      <c r="H41" s="4">
        <v>142</v>
      </c>
      <c r="I41" s="4">
        <v>150.74994764512527</v>
      </c>
      <c r="J41" s="4">
        <v>131.45114658582634</v>
      </c>
      <c r="K41" s="4">
        <v>120.60604541935702</v>
      </c>
      <c r="L41" s="4">
        <f>AVERAGE(Tabella5[[#This Row],[t0_1]:[t0_8]])</f>
        <v>141.95095479963734</v>
      </c>
      <c r="M41" s="4">
        <v>360.3417569523819</v>
      </c>
      <c r="N41" s="4">
        <v>292.13628310149886</v>
      </c>
      <c r="O41" s="4">
        <v>368.29617180880587</v>
      </c>
      <c r="P41" s="4">
        <v>504.29753432426372</v>
      </c>
      <c r="Q41" s="4">
        <f>AVERAGE(Tabella5[[#This Row],[LPAL_1]:[LPAL_4]])</f>
        <v>381.26793654673759</v>
      </c>
      <c r="R41" s="4">
        <v>473.52574231873263</v>
      </c>
      <c r="S41" s="4">
        <v>501.58659552814868</v>
      </c>
      <c r="T41" s="4">
        <v>424.78398914926288</v>
      </c>
      <c r="U41" s="4">
        <v>396.21608483062204</v>
      </c>
      <c r="V41" s="4">
        <f>AVERAGE(Tabella5[[#This Row],[SII_1]:[SII_4]])</f>
        <v>449.02810295669155</v>
      </c>
      <c r="W41" s="4">
        <v>97.761317928263296</v>
      </c>
      <c r="X41" s="4">
        <v>262.06311463209965</v>
      </c>
      <c r="Y41" s="4">
        <v>195.31980926770143</v>
      </c>
      <c r="Z41" s="4">
        <v>185</v>
      </c>
      <c r="AA41" s="4">
        <f>AVERAGE(Tabella5[[#This Row],[V3_1]:[V3_4]])</f>
        <v>185.03606045701611</v>
      </c>
      <c r="AB41" s="4">
        <v>553.01013256153954</v>
      </c>
      <c r="AC41" s="4" t="s">
        <v>228</v>
      </c>
      <c r="AD41" s="4">
        <v>446.07967843983846</v>
      </c>
      <c r="AE41" s="4">
        <v>444.14169131300963</v>
      </c>
      <c r="AF41" s="4">
        <f>AVERAGE(Tabella5[[#This Row],[Y 450 B_1]:[Y 450 B_4]])</f>
        <v>481.07716743812921</v>
      </c>
    </row>
    <row r="42" spans="1:32" x14ac:dyDescent="0.25">
      <c r="A42" s="3" t="s">
        <v>43</v>
      </c>
      <c r="B42" s="3" t="s">
        <v>33</v>
      </c>
      <c r="C42" s="3"/>
      <c r="D42" s="4">
        <v>20.268869297294181</v>
      </c>
      <c r="E42" s="4">
        <v>7.0048533474198322</v>
      </c>
      <c r="F42" s="4">
        <v>20.529292678734308</v>
      </c>
      <c r="G42" s="4">
        <v>15.969883229871813</v>
      </c>
      <c r="H42" s="4">
        <v>0</v>
      </c>
      <c r="I42" s="4">
        <v>44.763290415610825</v>
      </c>
      <c r="J42" s="4">
        <v>27.355768021788521</v>
      </c>
      <c r="K42" s="4">
        <v>26.397692582240371</v>
      </c>
      <c r="L42" s="4">
        <f>AVERAGE(Tabella5[[#This Row],[t0_1]:[t0_8]])</f>
        <v>20.286206196619982</v>
      </c>
      <c r="M42" s="4">
        <v>105.98010851958064</v>
      </c>
      <c r="N42" s="4">
        <v>103.40241584118232</v>
      </c>
      <c r="O42" s="4">
        <v>106.80432537669455</v>
      </c>
      <c r="P42" s="4">
        <v>127.82149169191045</v>
      </c>
      <c r="Q42" s="4">
        <f>AVERAGE(Tabella5[[#This Row],[LPAL_1]:[LPAL_4]])</f>
        <v>111.00208535734198</v>
      </c>
      <c r="R42" s="4">
        <v>148.73135708561759</v>
      </c>
      <c r="S42" s="4">
        <v>160.04322088973586</v>
      </c>
      <c r="T42" s="4">
        <v>93.535828584016912</v>
      </c>
      <c r="U42" s="4">
        <v>95.891968184481925</v>
      </c>
      <c r="V42" s="4">
        <f>AVERAGE(Tabella5[[#This Row],[SII_1]:[SII_4]])</f>
        <v>124.55059368596307</v>
      </c>
      <c r="W42" s="4">
        <v>23.709308977875107</v>
      </c>
      <c r="X42" s="4">
        <v>76.407824334044193</v>
      </c>
      <c r="Y42" s="4">
        <v>44.61089991682546</v>
      </c>
      <c r="Z42" s="4">
        <v>77.687705040948003</v>
      </c>
      <c r="AA42" s="4">
        <f>AVERAGE(Tabella5[[#This Row],[V3_1]:[V3_4]])</f>
        <v>55.603934567423195</v>
      </c>
      <c r="AB42" s="4">
        <v>152.95132940091653</v>
      </c>
      <c r="AC42" s="4">
        <v>194.55163404364413</v>
      </c>
      <c r="AD42" s="4">
        <v>124.53650440442868</v>
      </c>
      <c r="AE42" s="4">
        <v>187.92086071703247</v>
      </c>
      <c r="AF42" s="4">
        <f>AVERAGE(Tabella5[[#This Row],[Y 450 B_1]:[Y 450 B_4]])</f>
        <v>164.99008214150547</v>
      </c>
    </row>
    <row r="43" spans="1:32" x14ac:dyDescent="0.25">
      <c r="A43" s="3" t="s">
        <v>243</v>
      </c>
      <c r="B43" s="3" t="s">
        <v>33</v>
      </c>
      <c r="C43" s="3"/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6.3558284175050446</v>
      </c>
      <c r="J43" s="4">
        <v>36.245628250043552</v>
      </c>
      <c r="K43" s="4">
        <v>0</v>
      </c>
      <c r="L43" s="4">
        <f>AVERAGE(Tabella5[[#This Row],[t0_1]:[t0_8]])</f>
        <v>5.3251820834435746</v>
      </c>
      <c r="M43" s="4">
        <v>0</v>
      </c>
      <c r="N43" s="4">
        <v>0</v>
      </c>
      <c r="O43" s="4">
        <v>0</v>
      </c>
      <c r="P43" s="4">
        <v>0</v>
      </c>
      <c r="Q43" s="4">
        <f>AVERAGE(Tabella5[[#This Row],[LPAL_1]:[LPAL_4]])</f>
        <v>0</v>
      </c>
      <c r="R43" s="4">
        <v>0</v>
      </c>
      <c r="S43" s="4">
        <v>0</v>
      </c>
      <c r="T43" s="4">
        <v>0</v>
      </c>
      <c r="U43" s="4">
        <v>0</v>
      </c>
      <c r="V43" s="4">
        <f>AVERAGE(Tabella5[[#This Row],[SII_1]:[SII_4]])</f>
        <v>0</v>
      </c>
      <c r="W43" s="4">
        <v>0</v>
      </c>
      <c r="X43" s="4">
        <v>0</v>
      </c>
      <c r="Y43" s="4">
        <v>0</v>
      </c>
      <c r="Z43" s="4">
        <v>0</v>
      </c>
      <c r="AA43" s="4">
        <f>AVERAGE(Tabella5[[#This Row],[V3_1]:[V3_4]])</f>
        <v>0</v>
      </c>
      <c r="AB43" s="4">
        <v>0</v>
      </c>
      <c r="AC43" s="4">
        <v>0</v>
      </c>
      <c r="AD43" s="4">
        <v>0</v>
      </c>
      <c r="AE43" s="4">
        <v>0</v>
      </c>
      <c r="AF43" s="4">
        <f>AVERAGE(Tabella5[[#This Row],[Y 450 B_1]:[Y 450 B_4]])</f>
        <v>0</v>
      </c>
    </row>
    <row r="44" spans="1:32" x14ac:dyDescent="0.25">
      <c r="A44" s="3" t="s">
        <v>244</v>
      </c>
      <c r="B44" s="3" t="s">
        <v>33</v>
      </c>
      <c r="C44" s="3"/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f>AVERAGE(Tabella5[[#This Row],[t0_1]:[t0_8]])</f>
        <v>0</v>
      </c>
      <c r="M44" s="4">
        <v>0</v>
      </c>
      <c r="N44" s="4">
        <v>0</v>
      </c>
      <c r="O44" s="4">
        <v>0</v>
      </c>
      <c r="P44" s="4">
        <v>0</v>
      </c>
      <c r="Q44" s="4">
        <f>AVERAGE(Tabella5[[#This Row],[LPAL_1]:[LPAL_4]])</f>
        <v>0</v>
      </c>
      <c r="R44" s="4">
        <v>13.586358532760809</v>
      </c>
      <c r="S44" s="4">
        <v>22.329790015708475</v>
      </c>
      <c r="T44" s="4">
        <v>10.413420131934293</v>
      </c>
      <c r="U44" s="4">
        <v>10.722634667523389</v>
      </c>
      <c r="V44" s="4">
        <f>AVERAGE(Tabella5[[#This Row],[SII_1]:[SII_4]])</f>
        <v>14.263050836981741</v>
      </c>
      <c r="W44" s="4">
        <v>0</v>
      </c>
      <c r="X44" s="4">
        <v>0</v>
      </c>
      <c r="Y44" s="4">
        <v>0</v>
      </c>
      <c r="Z44" s="4">
        <v>0</v>
      </c>
      <c r="AA44" s="4">
        <f>AVERAGE(Tabella5[[#This Row],[V3_1]:[V3_4]])</f>
        <v>0</v>
      </c>
      <c r="AB44" s="4">
        <v>0</v>
      </c>
      <c r="AC44" s="4">
        <v>0</v>
      </c>
      <c r="AD44" s="4">
        <v>0</v>
      </c>
      <c r="AE44" s="4">
        <v>0</v>
      </c>
      <c r="AF44" s="4">
        <f>AVERAGE(Tabella5[[#This Row],[Y 450 B_1]:[Y 450 B_4]])</f>
        <v>0</v>
      </c>
    </row>
    <row r="45" spans="1:32" x14ac:dyDescent="0.25">
      <c r="A45" s="3" t="s">
        <v>245</v>
      </c>
      <c r="B45" s="3" t="s">
        <v>33</v>
      </c>
      <c r="C45" s="3"/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f>AVERAGE(Tabella5[[#This Row],[t0_1]:[t0_8]])</f>
        <v>0</v>
      </c>
      <c r="M45" s="4">
        <v>0</v>
      </c>
      <c r="N45" s="4">
        <v>0</v>
      </c>
      <c r="O45" s="4">
        <v>0</v>
      </c>
      <c r="P45" s="4">
        <v>0</v>
      </c>
      <c r="Q45" s="4">
        <f>AVERAGE(Tabella5[[#This Row],[LPAL_1]:[LPAL_4]])</f>
        <v>0</v>
      </c>
      <c r="R45" s="4">
        <v>0</v>
      </c>
      <c r="S45" s="4">
        <v>0</v>
      </c>
      <c r="T45" s="4">
        <v>0</v>
      </c>
      <c r="U45" s="4">
        <v>0</v>
      </c>
      <c r="V45" s="4">
        <f>AVERAGE(Tabella5[[#This Row],[SII_1]:[SII_4]])</f>
        <v>0</v>
      </c>
      <c r="W45" s="4">
        <v>0</v>
      </c>
      <c r="X45" s="4">
        <v>0</v>
      </c>
      <c r="Y45" s="4">
        <v>0</v>
      </c>
      <c r="Z45" s="4">
        <v>0</v>
      </c>
      <c r="AA45" s="4">
        <f>AVERAGE(Tabella5[[#This Row],[V3_1]:[V3_4]])</f>
        <v>0</v>
      </c>
      <c r="AB45" s="4">
        <v>2.8001491609892151</v>
      </c>
      <c r="AC45" s="4">
        <v>3.9490401881275319</v>
      </c>
      <c r="AD45" s="4">
        <v>29.93819678894096</v>
      </c>
      <c r="AE45" s="4">
        <v>41.694235605328188</v>
      </c>
      <c r="AF45" s="4">
        <f>AVERAGE(Tabella5[[#This Row],[Y 450 B_1]:[Y 450 B_4]])</f>
        <v>19.595405435846473</v>
      </c>
    </row>
    <row r="46" spans="1:32" x14ac:dyDescent="0.25">
      <c r="A46" s="3" t="s">
        <v>44</v>
      </c>
      <c r="B46" s="3" t="s">
        <v>33</v>
      </c>
      <c r="C46" s="3"/>
      <c r="D46" s="4">
        <v>2985.0733571329133</v>
      </c>
      <c r="E46" s="4">
        <v>2481.4242342586499</v>
      </c>
      <c r="F46" s="4">
        <v>3070.9782129119931</v>
      </c>
      <c r="G46" s="4">
        <v>3716.8072696646582</v>
      </c>
      <c r="H46" s="4">
        <v>3325</v>
      </c>
      <c r="I46" s="4">
        <v>3067.5269712117915</v>
      </c>
      <c r="J46" s="4">
        <v>4058.9928671674393</v>
      </c>
      <c r="K46" s="4">
        <v>3896.9643106960525</v>
      </c>
      <c r="L46" s="4">
        <f>AVERAGE(Tabella5[[#This Row],[t0_1]:[t0_8]])</f>
        <v>3325.3459028804373</v>
      </c>
      <c r="M46" s="4">
        <v>3399.7929281263232</v>
      </c>
      <c r="N46" s="4">
        <v>2550.0895080432238</v>
      </c>
      <c r="O46" s="4">
        <v>3009.5199606128299</v>
      </c>
      <c r="P46" s="4">
        <v>3835.703035290971</v>
      </c>
      <c r="Q46" s="4">
        <f>AVERAGE(Tabella5[[#This Row],[LPAL_1]:[LPAL_4]])</f>
        <v>3198.7763580183373</v>
      </c>
      <c r="R46" s="4">
        <v>3895.49105415962</v>
      </c>
      <c r="S46" s="4">
        <v>3474.3775703139709</v>
      </c>
      <c r="T46" s="4">
        <v>2649.299664664843</v>
      </c>
      <c r="U46" s="4">
        <v>2394.1053434105634</v>
      </c>
      <c r="V46" s="4">
        <f>AVERAGE(Tabella5[[#This Row],[SII_1]:[SII_4]])</f>
        <v>3103.3184081372492</v>
      </c>
      <c r="W46" s="4">
        <v>1487.2195886693132</v>
      </c>
      <c r="X46" s="4">
        <v>3484.8724458142965</v>
      </c>
      <c r="Y46" s="4">
        <v>2711.3914532230192</v>
      </c>
      <c r="Z46" s="4">
        <v>3019.6456024815375</v>
      </c>
      <c r="AA46" s="4">
        <f>AVERAGE(Tabella5[[#This Row],[V3_1]:[V3_4]])</f>
        <v>2675.7822725470414</v>
      </c>
      <c r="AB46" s="4">
        <v>3272.9811693665101</v>
      </c>
      <c r="AC46" s="4">
        <v>3325.2779960732173</v>
      </c>
      <c r="AD46" s="4">
        <v>2430.4942376392692</v>
      </c>
      <c r="AE46" s="4">
        <v>2909.2624402844617</v>
      </c>
      <c r="AF46" s="4">
        <f>AVERAGE(Tabella5[[#This Row],[Y 450 B_1]:[Y 450 B_4]])</f>
        <v>2984.5039608408647</v>
      </c>
    </row>
    <row r="47" spans="1:32" x14ac:dyDescent="0.25">
      <c r="A47" s="3" t="s">
        <v>194</v>
      </c>
      <c r="B47" s="3" t="s">
        <v>33</v>
      </c>
      <c r="C47" s="3"/>
      <c r="D47" s="4">
        <v>38.637772378883916</v>
      </c>
      <c r="E47" s="4">
        <v>39.253286774191039</v>
      </c>
      <c r="F47" s="4">
        <v>65.547887666317962</v>
      </c>
      <c r="G47" s="4">
        <v>78.290542347079239</v>
      </c>
      <c r="H47" s="4">
        <v>45</v>
      </c>
      <c r="I47" s="4">
        <v>23.492869704542208</v>
      </c>
      <c r="J47" s="4">
        <v>26.762575625990355</v>
      </c>
      <c r="K47" s="4">
        <v>46.124143412172415</v>
      </c>
      <c r="L47" s="4">
        <f>AVERAGE(Tabella5[[#This Row],[t0_1]:[t0_8]])</f>
        <v>45.388634738647141</v>
      </c>
      <c r="M47" s="4">
        <v>42.351130904821552</v>
      </c>
      <c r="N47" s="4">
        <v>34.134381346399451</v>
      </c>
      <c r="O47" s="4">
        <v>43.065955405319009</v>
      </c>
      <c r="P47" s="4">
        <v>45.044631782087762</v>
      </c>
      <c r="Q47" s="4">
        <f>AVERAGE(Tabella5[[#This Row],[LPAL_1]:[LPAL_4]])</f>
        <v>41.149024859656947</v>
      </c>
      <c r="R47" s="4">
        <v>52.091670532266406</v>
      </c>
      <c r="S47" s="4">
        <v>57.646026115340483</v>
      </c>
      <c r="T47" s="4">
        <v>27.889728176472214</v>
      </c>
      <c r="U47" s="4">
        <v>41.549554286357576</v>
      </c>
      <c r="V47" s="4">
        <f>AVERAGE(Tabella5[[#This Row],[SII_1]:[SII_4]])</f>
        <v>44.794244777609165</v>
      </c>
      <c r="W47" s="4">
        <v>0</v>
      </c>
      <c r="X47" s="4">
        <v>0</v>
      </c>
      <c r="Y47" s="4">
        <v>0</v>
      </c>
      <c r="Z47" s="4">
        <v>0</v>
      </c>
      <c r="AA47" s="4">
        <f>AVERAGE(Tabella5[[#This Row],[V3_1]:[V3_4]])</f>
        <v>0</v>
      </c>
      <c r="AB47" s="4">
        <v>0</v>
      </c>
      <c r="AC47" s="4">
        <v>0</v>
      </c>
      <c r="AD47" s="4">
        <v>0</v>
      </c>
      <c r="AE47" s="4">
        <v>0</v>
      </c>
      <c r="AF47" s="4">
        <f>AVERAGE(Tabella5[[#This Row],[Y 450 B_1]:[Y 450 B_4]])</f>
        <v>0</v>
      </c>
    </row>
    <row r="48" spans="1:32" x14ac:dyDescent="0.25">
      <c r="A48" s="3" t="s">
        <v>45</v>
      </c>
      <c r="B48" s="3" t="s">
        <v>33</v>
      </c>
      <c r="C48" s="3"/>
      <c r="D48" s="4">
        <v>28.78714464439981</v>
      </c>
      <c r="E48" s="4">
        <v>46.909851361700859</v>
      </c>
      <c r="F48" s="4">
        <v>31.690141259847813</v>
      </c>
      <c r="G48" s="4">
        <v>20.230662669583811</v>
      </c>
      <c r="H48" s="4">
        <v>0</v>
      </c>
      <c r="I48" s="4">
        <v>0</v>
      </c>
      <c r="J48" s="4">
        <v>4.7773192515750118</v>
      </c>
      <c r="K48" s="4">
        <v>0</v>
      </c>
      <c r="L48" s="4">
        <f>AVERAGE(Tabella5[[#This Row],[t0_1]:[t0_8]])</f>
        <v>16.549389898388416</v>
      </c>
      <c r="M48" s="4">
        <v>0</v>
      </c>
      <c r="N48" s="4">
        <v>0</v>
      </c>
      <c r="O48" s="4">
        <v>0.61238856188719493</v>
      </c>
      <c r="P48" s="4">
        <v>0.94583493135171903</v>
      </c>
      <c r="Q48" s="4">
        <f>AVERAGE(Tabella5[[#This Row],[LPAL_1]:[LPAL_4]])</f>
        <v>0.38955587330972852</v>
      </c>
      <c r="R48" s="4">
        <v>0</v>
      </c>
      <c r="S48" s="4">
        <v>0</v>
      </c>
      <c r="T48" s="4">
        <v>0</v>
      </c>
      <c r="U48" s="4">
        <v>0</v>
      </c>
      <c r="V48" s="4">
        <f>AVERAGE(Tabella5[[#This Row],[SII_1]:[SII_4]])</f>
        <v>0</v>
      </c>
      <c r="W48" s="4">
        <v>0</v>
      </c>
      <c r="X48" s="4">
        <v>0</v>
      </c>
      <c r="Y48" s="4">
        <v>0</v>
      </c>
      <c r="Z48" s="4">
        <v>0</v>
      </c>
      <c r="AA48" s="4">
        <f>AVERAGE(Tabella5[[#This Row],[V3_1]:[V3_4]])</f>
        <v>0</v>
      </c>
      <c r="AB48" s="4">
        <v>0</v>
      </c>
      <c r="AC48" s="4">
        <v>0</v>
      </c>
      <c r="AD48" s="4">
        <v>0</v>
      </c>
      <c r="AE48" s="4">
        <v>0</v>
      </c>
      <c r="AF48" s="4">
        <f>AVERAGE(Tabella5[[#This Row],[Y 450 B_1]:[Y 450 B_4]])</f>
        <v>0</v>
      </c>
    </row>
    <row r="49" spans="1:32" x14ac:dyDescent="0.25">
      <c r="A49" s="3" t="s">
        <v>246</v>
      </c>
      <c r="B49" s="3" t="s">
        <v>33</v>
      </c>
      <c r="C49" s="3"/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f>AVERAGE(Tabella5[[#This Row],[t0_1]:[t0_8]])</f>
        <v>0</v>
      </c>
      <c r="M49" s="4">
        <v>0</v>
      </c>
      <c r="N49" s="4">
        <v>0</v>
      </c>
      <c r="O49" s="4">
        <v>0</v>
      </c>
      <c r="P49" s="4">
        <v>0</v>
      </c>
      <c r="Q49" s="4">
        <f>AVERAGE(Tabella5[[#This Row],[LPAL_1]:[LPAL_4]])</f>
        <v>0</v>
      </c>
      <c r="R49" s="4">
        <v>0</v>
      </c>
      <c r="S49" s="4">
        <v>0</v>
      </c>
      <c r="T49" s="4">
        <v>0</v>
      </c>
      <c r="U49" s="4">
        <v>0</v>
      </c>
      <c r="V49" s="4">
        <f>AVERAGE(Tabella5[[#This Row],[SII_1]:[SII_4]])</f>
        <v>0</v>
      </c>
      <c r="W49" s="4">
        <v>3.6619428885713994</v>
      </c>
      <c r="X49" s="4">
        <v>6</v>
      </c>
      <c r="Y49" s="4">
        <v>11.825676541134214</v>
      </c>
      <c r="Z49" s="4">
        <v>1.4084398424524596</v>
      </c>
      <c r="AA49" s="4">
        <f>AVERAGE(Tabella5[[#This Row],[V3_1]:[V3_4]])</f>
        <v>5.7240148180395183</v>
      </c>
      <c r="AB49" s="4">
        <v>0</v>
      </c>
      <c r="AC49" s="4">
        <v>0</v>
      </c>
      <c r="AD49" s="4">
        <v>0</v>
      </c>
      <c r="AE49" s="4">
        <v>0</v>
      </c>
      <c r="AF49" s="4">
        <f>AVERAGE(Tabella5[[#This Row],[Y 450 B_1]:[Y 450 B_4]])</f>
        <v>0</v>
      </c>
    </row>
    <row r="50" spans="1:32" x14ac:dyDescent="0.25">
      <c r="A50" s="3" t="s">
        <v>198</v>
      </c>
      <c r="B50" s="3" t="s">
        <v>33</v>
      </c>
      <c r="C50" s="3"/>
      <c r="D50" s="4">
        <v>7.6301739650876819</v>
      </c>
      <c r="E50" s="4">
        <v>8.3990450972546054</v>
      </c>
      <c r="F50" s="4">
        <v>9.2497576139177671</v>
      </c>
      <c r="G50" s="4">
        <v>9.6116370558410527</v>
      </c>
      <c r="H50" s="4">
        <v>49.128106418252564</v>
      </c>
      <c r="I50" s="4">
        <v>6.5228112692033617</v>
      </c>
      <c r="J50" s="4">
        <v>7.7875409700615492</v>
      </c>
      <c r="K50" s="4">
        <v>9.2751556658755145</v>
      </c>
      <c r="L50" s="4">
        <f>AVERAGE(Tabella5[[#This Row],[t0_1]:[t0_8]])</f>
        <v>13.450528506936761</v>
      </c>
      <c r="M50" s="4">
        <v>0</v>
      </c>
      <c r="N50" s="4">
        <v>0</v>
      </c>
      <c r="O50" s="4">
        <v>0</v>
      </c>
      <c r="P50" s="4">
        <v>0</v>
      </c>
      <c r="Q50" s="4">
        <f>AVERAGE(Tabella5[[#This Row],[LPAL_1]:[LPAL_4]])</f>
        <v>0</v>
      </c>
      <c r="R50" s="4">
        <v>0</v>
      </c>
      <c r="S50" s="4">
        <v>0</v>
      </c>
      <c r="T50" s="4">
        <v>0</v>
      </c>
      <c r="U50" s="4">
        <v>0</v>
      </c>
      <c r="V50" s="4">
        <f>AVERAGE(Tabella5[[#This Row],[SII_1]:[SII_4]])</f>
        <v>0</v>
      </c>
      <c r="W50" s="4">
        <v>0</v>
      </c>
      <c r="X50" s="4">
        <v>0</v>
      </c>
      <c r="Y50" s="4">
        <v>0</v>
      </c>
      <c r="Z50" s="4">
        <v>0</v>
      </c>
      <c r="AA50" s="4">
        <f>AVERAGE(Tabella5[[#This Row],[V3_1]:[V3_4]])</f>
        <v>0</v>
      </c>
      <c r="AB50" s="4">
        <v>0</v>
      </c>
      <c r="AC50" s="4">
        <v>0</v>
      </c>
      <c r="AD50" s="4">
        <v>0</v>
      </c>
      <c r="AE50" s="4">
        <v>0</v>
      </c>
      <c r="AF50" s="4">
        <f>AVERAGE(Tabella5[[#This Row],[Y 450 B_1]:[Y 450 B_4]])</f>
        <v>0</v>
      </c>
    </row>
    <row r="51" spans="1:32" x14ac:dyDescent="0.25">
      <c r="A51" s="3" t="s">
        <v>47</v>
      </c>
      <c r="B51" s="3" t="s">
        <v>33</v>
      </c>
      <c r="C51" s="3"/>
      <c r="D51" s="4">
        <v>14.912355675135228</v>
      </c>
      <c r="E51" s="4">
        <v>38.613651178873823</v>
      </c>
      <c r="F51" s="4">
        <v>28.705250236653921</v>
      </c>
      <c r="G51" s="4">
        <v>26.921715089881967</v>
      </c>
      <c r="H51" s="4">
        <v>27</v>
      </c>
      <c r="I51" s="4">
        <v>34.396373462435683</v>
      </c>
      <c r="J51" s="4">
        <v>20.110618647841459</v>
      </c>
      <c r="K51" s="4">
        <v>28.777744710103669</v>
      </c>
      <c r="L51" s="4">
        <f>AVERAGE(Tabella5[[#This Row],[t0_1]:[t0_8]])</f>
        <v>27.429713625115721</v>
      </c>
      <c r="M51" s="4">
        <v>13.570772824205951</v>
      </c>
      <c r="N51" s="4">
        <v>27.726859823517021</v>
      </c>
      <c r="O51" s="4">
        <v>21.455708266623539</v>
      </c>
      <c r="P51" s="4">
        <v>28.073214875075156</v>
      </c>
      <c r="Q51" s="4">
        <f>AVERAGE(Tabella5[[#This Row],[LPAL_1]:[LPAL_4]])</f>
        <v>22.706638947355415</v>
      </c>
      <c r="R51" s="4">
        <v>25.073751259773001</v>
      </c>
      <c r="S51" s="4">
        <v>40.256776366213522</v>
      </c>
      <c r="T51" s="4">
        <v>28.675647413640604</v>
      </c>
      <c r="U51" s="4">
        <v>29.98280695573477</v>
      </c>
      <c r="V51" s="4">
        <f>AVERAGE(Tabella5[[#This Row],[SII_1]:[SII_4]])</f>
        <v>30.997245498840474</v>
      </c>
      <c r="W51" s="4">
        <v>0</v>
      </c>
      <c r="X51" s="4">
        <v>0</v>
      </c>
      <c r="Y51" s="4">
        <v>0</v>
      </c>
      <c r="Z51" s="4">
        <v>0</v>
      </c>
      <c r="AA51" s="4">
        <f>AVERAGE(Tabella5[[#This Row],[V3_1]:[V3_4]])</f>
        <v>0</v>
      </c>
      <c r="AB51" s="4">
        <v>36.353282368626779</v>
      </c>
      <c r="AC51" s="4">
        <v>54.255249832837947</v>
      </c>
      <c r="AD51" s="4">
        <v>29.337180185628789</v>
      </c>
      <c r="AE51" s="4">
        <v>44.551602928752665</v>
      </c>
      <c r="AF51" s="4">
        <f>AVERAGE(Tabella5[[#This Row],[Y 450 B_1]:[Y 450 B_4]])</f>
        <v>41.124328828961545</v>
      </c>
    </row>
    <row r="52" spans="1:32" x14ac:dyDescent="0.25">
      <c r="A52" s="3" t="s">
        <v>48</v>
      </c>
      <c r="B52" s="3" t="s">
        <v>33</v>
      </c>
      <c r="C52" s="3"/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f>AVERAGE(Tabella5[[#This Row],[t0_1]:[t0_8]])</f>
        <v>0</v>
      </c>
      <c r="M52" s="4">
        <v>1.1920583818067856</v>
      </c>
      <c r="N52" s="4">
        <v>2.6272121459076225</v>
      </c>
      <c r="O52" s="4">
        <v>1.7140805400982488</v>
      </c>
      <c r="P52" s="4">
        <v>7.6507333722245106</v>
      </c>
      <c r="Q52" s="4">
        <f>AVERAGE(Tabella5[[#This Row],[LPAL_1]:[LPAL_4]])</f>
        <v>3.296021110009292</v>
      </c>
      <c r="R52" s="4">
        <v>1.7905339566246146</v>
      </c>
      <c r="S52" s="4">
        <v>2.5884016278157489</v>
      </c>
      <c r="T52" s="4">
        <v>1.4896449088102701</v>
      </c>
      <c r="U52" s="4">
        <v>1.7557919353652784</v>
      </c>
      <c r="V52" s="4">
        <f>AVERAGE(Tabella5[[#This Row],[SII_1]:[SII_4]])</f>
        <v>1.906093107153978</v>
      </c>
      <c r="W52" s="4">
        <v>0</v>
      </c>
      <c r="X52" s="4">
        <v>0</v>
      </c>
      <c r="Y52" s="4">
        <v>0</v>
      </c>
      <c r="Z52" s="4">
        <v>0</v>
      </c>
      <c r="AA52" s="4">
        <f>AVERAGE(Tabella5[[#This Row],[V3_1]:[V3_4]])</f>
        <v>0</v>
      </c>
      <c r="AB52" s="4">
        <v>1.5368870757681588</v>
      </c>
      <c r="AC52" s="4">
        <v>2.7447590957682086</v>
      </c>
      <c r="AD52" s="4">
        <v>0.90659356618496489</v>
      </c>
      <c r="AE52" s="4">
        <v>2.6128746973995716</v>
      </c>
      <c r="AF52" s="4">
        <f>AVERAGE(Tabella5[[#This Row],[Y 450 B_1]:[Y 450 B_4]])</f>
        <v>1.950278608780226</v>
      </c>
    </row>
    <row r="53" spans="1:32" x14ac:dyDescent="0.25">
      <c r="A53" s="3" t="s">
        <v>50</v>
      </c>
      <c r="B53" s="3" t="s">
        <v>33</v>
      </c>
      <c r="C53" s="3"/>
      <c r="D53" s="4">
        <v>147.39341087937777</v>
      </c>
      <c r="E53" s="4">
        <v>123.07685960559644</v>
      </c>
      <c r="F53" s="4">
        <v>140.50225504783901</v>
      </c>
      <c r="G53" s="4">
        <v>150.75125027486084</v>
      </c>
      <c r="H53" s="4">
        <v>154</v>
      </c>
      <c r="I53" s="4">
        <v>158.49539466914862</v>
      </c>
      <c r="J53" s="4">
        <v>170.08254047285709</v>
      </c>
      <c r="K53" s="4">
        <v>185.92663127591408</v>
      </c>
      <c r="L53" s="4">
        <f>AVERAGE(Tabella5[[#This Row],[t0_1]:[t0_8]])</f>
        <v>153.77854277819924</v>
      </c>
      <c r="M53" s="4">
        <v>88.777279682051628</v>
      </c>
      <c r="N53" s="4">
        <v>76.818483767810832</v>
      </c>
      <c r="O53" s="4">
        <v>110.19466328928337</v>
      </c>
      <c r="P53" s="4">
        <v>143.45641742397638</v>
      </c>
      <c r="Q53" s="4">
        <f>AVERAGE(Tabella5[[#This Row],[LPAL_1]:[LPAL_4]])</f>
        <v>104.81171104078055</v>
      </c>
      <c r="R53" s="4">
        <v>141.97509529531646</v>
      </c>
      <c r="S53" s="4">
        <v>108.93439864237638</v>
      </c>
      <c r="T53" s="4">
        <v>101.84632912371116</v>
      </c>
      <c r="U53" s="4">
        <v>83.767725392163371</v>
      </c>
      <c r="V53" s="4">
        <f>AVERAGE(Tabella5[[#This Row],[SII_1]:[SII_4]])</f>
        <v>109.13088711339184</v>
      </c>
      <c r="W53" s="4">
        <v>32.993941521567507</v>
      </c>
      <c r="X53" s="4">
        <v>78.957084187566124</v>
      </c>
      <c r="Y53" s="4">
        <v>74.50966588968366</v>
      </c>
      <c r="Z53" s="4">
        <v>63.189316290622727</v>
      </c>
      <c r="AA53" s="4">
        <f>AVERAGE(Tabella5[[#This Row],[V3_1]:[V3_4]])</f>
        <v>62.412501972360005</v>
      </c>
      <c r="AB53" s="4">
        <v>85.234731694870277</v>
      </c>
      <c r="AC53" s="4">
        <v>0.18703159552009851</v>
      </c>
      <c r="AD53" s="4">
        <v>65.499724802011102</v>
      </c>
      <c r="AE53" s="4">
        <v>72.063136817048473</v>
      </c>
      <c r="AF53" s="4">
        <f>AVERAGE(Tabella5[[#This Row],[Y 450 B_1]:[Y 450 B_4]])</f>
        <v>55.746156227362491</v>
      </c>
    </row>
    <row r="54" spans="1:32" x14ac:dyDescent="0.25">
      <c r="A54" s="3" t="s">
        <v>51</v>
      </c>
      <c r="B54" s="3" t="s">
        <v>33</v>
      </c>
      <c r="C54" s="3"/>
      <c r="D54" s="4">
        <v>115.11791507301501</v>
      </c>
      <c r="E54" s="4">
        <v>244.9819979939025</v>
      </c>
      <c r="F54" s="4">
        <v>189.04132478550244</v>
      </c>
      <c r="G54" s="4">
        <v>201.79952907716466</v>
      </c>
      <c r="H54" s="4">
        <v>172</v>
      </c>
      <c r="I54" s="4">
        <v>144.28626370179438</v>
      </c>
      <c r="J54" s="4">
        <v>163.1904577325439</v>
      </c>
      <c r="K54" s="4">
        <v>144.24379866655192</v>
      </c>
      <c r="L54" s="4">
        <f>AVERAGE(Tabella5[[#This Row],[t0_1]:[t0_8]])</f>
        <v>171.83266087880935</v>
      </c>
      <c r="M54" s="4">
        <v>56.75478301507335</v>
      </c>
      <c r="N54" s="4">
        <v>74.025394662852889</v>
      </c>
      <c r="O54" s="4">
        <v>72.48341586092134</v>
      </c>
      <c r="P54" s="4">
        <v>102.52136282081933</v>
      </c>
      <c r="Q54" s="4">
        <f>AVERAGE(Tabella5[[#This Row],[LPAL_1]:[LPAL_4]])</f>
        <v>76.44623908991673</v>
      </c>
      <c r="R54" s="4">
        <v>84.71562232346588</v>
      </c>
      <c r="S54" s="4">
        <v>127.1026987702662</v>
      </c>
      <c r="T54" s="4">
        <v>88.049171391859417</v>
      </c>
      <c r="U54" s="4">
        <v>82.710751309162433</v>
      </c>
      <c r="V54" s="4">
        <f>AVERAGE(Tabella5[[#This Row],[SII_1]:[SII_4]])</f>
        <v>95.644560948688493</v>
      </c>
      <c r="W54" s="4">
        <v>22.766356040447633</v>
      </c>
      <c r="X54" s="4">
        <v>62.973876362650479</v>
      </c>
      <c r="Y54" s="4">
        <v>61.697148193715073</v>
      </c>
      <c r="Z54" s="4">
        <v>47.523591991461792</v>
      </c>
      <c r="AA54" s="4">
        <f>AVERAGE(Tabella5[[#This Row],[V3_1]:[V3_4]])</f>
        <v>48.740243147068739</v>
      </c>
      <c r="AB54" s="4">
        <v>86.139048195642673</v>
      </c>
      <c r="AC54" s="4" t="s">
        <v>228</v>
      </c>
      <c r="AD54" s="4">
        <v>57.545175731499519</v>
      </c>
      <c r="AE54" s="4">
        <v>85.807718647147581</v>
      </c>
      <c r="AF54" s="4">
        <f>AVERAGE(Tabella5[[#This Row],[Y 450 B_1]:[Y 450 B_4]])</f>
        <v>76.497314191429936</v>
      </c>
    </row>
    <row r="55" spans="1:32" x14ac:dyDescent="0.25">
      <c r="A55" s="3" t="s">
        <v>52</v>
      </c>
      <c r="B55" s="3" t="s">
        <v>33</v>
      </c>
      <c r="C55" s="3"/>
      <c r="D55" s="4">
        <v>32.564333692509045</v>
      </c>
      <c r="E55" s="4">
        <v>66.363725187317144</v>
      </c>
      <c r="F55" s="4">
        <v>63.71355350778321</v>
      </c>
      <c r="G55" s="4">
        <v>58.925423957804362</v>
      </c>
      <c r="H55" s="4">
        <v>64.140315417606217</v>
      </c>
      <c r="I55" s="4">
        <v>35.430074903257406</v>
      </c>
      <c r="J55" s="4">
        <v>48.357154270690891</v>
      </c>
      <c r="K55" s="4">
        <v>35.613984192910877</v>
      </c>
      <c r="L55" s="4">
        <f>AVERAGE(Tabella5[[#This Row],[t0_1]:[t0_8]])</f>
        <v>50.638570641234899</v>
      </c>
      <c r="M55" s="4">
        <v>96.385448285448362</v>
      </c>
      <c r="N55" s="4">
        <v>57.509665746887876</v>
      </c>
      <c r="O55" s="4">
        <v>78.319385527409125</v>
      </c>
      <c r="P55" s="4">
        <v>119.13870469792134</v>
      </c>
      <c r="Q55" s="4">
        <f>AVERAGE(Tabella5[[#This Row],[LPAL_1]:[LPAL_4]])</f>
        <v>87.838301064416683</v>
      </c>
      <c r="R55" s="4">
        <v>132.58797757810186</v>
      </c>
      <c r="S55" s="4">
        <v>106.0420354768213</v>
      </c>
      <c r="T55" s="4">
        <v>73.219211149305551</v>
      </c>
      <c r="U55" s="4">
        <v>9.0913710076349474</v>
      </c>
      <c r="V55" s="4">
        <f>AVERAGE(Tabella5[[#This Row],[SII_1]:[SII_4]])</f>
        <v>80.235148802965909</v>
      </c>
      <c r="W55" s="4">
        <v>22.53382319574742</v>
      </c>
      <c r="X55" s="4">
        <v>73.333645898842207</v>
      </c>
      <c r="Y55" s="4">
        <v>42.625058098636558</v>
      </c>
      <c r="Z55" s="4">
        <v>57.27696127191988</v>
      </c>
      <c r="AA55" s="4">
        <f>AVERAGE(Tabella5[[#This Row],[V3_1]:[V3_4]])</f>
        <v>48.942372116286514</v>
      </c>
      <c r="AB55" s="4">
        <v>105.54149728297278</v>
      </c>
      <c r="AC55" s="4">
        <v>123.17573158821973</v>
      </c>
      <c r="AD55" s="4">
        <v>72.405678158943786</v>
      </c>
      <c r="AE55" s="4">
        <v>111.69915115940559</v>
      </c>
      <c r="AF55" s="4">
        <f>AVERAGE(Tabella5[[#This Row],[Y 450 B_1]:[Y 450 B_4]])</f>
        <v>103.20551454738546</v>
      </c>
    </row>
    <row r="56" spans="1:32" x14ac:dyDescent="0.25">
      <c r="A56" s="3" t="s">
        <v>247</v>
      </c>
      <c r="B56" s="3" t="s">
        <v>33</v>
      </c>
      <c r="C56" s="3"/>
      <c r="D56" s="4">
        <v>1</v>
      </c>
      <c r="E56" s="4">
        <v>0.26146396073202771</v>
      </c>
      <c r="F56" s="4">
        <v>0.43788950364375601</v>
      </c>
      <c r="G56" s="4">
        <v>1.1959278101635975</v>
      </c>
      <c r="H56" s="4">
        <v>1</v>
      </c>
      <c r="I56" s="4">
        <v>0.80855227196914981</v>
      </c>
      <c r="J56" s="4">
        <v>1.3782056849381579</v>
      </c>
      <c r="K56" s="4">
        <v>1.1510598431451851</v>
      </c>
      <c r="L56" s="4">
        <f>AVERAGE(Tabella5[[#This Row],[t0_1]:[t0_8]])</f>
        <v>0.90413738432398427</v>
      </c>
      <c r="M56" s="4">
        <v>0</v>
      </c>
      <c r="N56" s="4">
        <v>0</v>
      </c>
      <c r="O56" s="4">
        <v>0</v>
      </c>
      <c r="P56" s="4">
        <v>0</v>
      </c>
      <c r="Q56" s="4">
        <f>AVERAGE(Tabella5[[#This Row],[LPAL_1]:[LPAL_4]])</f>
        <v>0</v>
      </c>
      <c r="R56" s="4">
        <v>0</v>
      </c>
      <c r="S56" s="4">
        <v>0</v>
      </c>
      <c r="T56" s="4">
        <v>0</v>
      </c>
      <c r="U56" s="4">
        <v>0</v>
      </c>
      <c r="V56" s="4">
        <f>AVERAGE(Tabella5[[#This Row],[SII_1]:[SII_4]])</f>
        <v>0</v>
      </c>
      <c r="W56" s="4">
        <v>0</v>
      </c>
      <c r="X56" s="4">
        <v>0</v>
      </c>
      <c r="Y56" s="4">
        <v>0</v>
      </c>
      <c r="Z56" s="4">
        <v>0</v>
      </c>
      <c r="AA56" s="4">
        <f>AVERAGE(Tabella5[[#This Row],[V3_1]:[V3_4]])</f>
        <v>0</v>
      </c>
      <c r="AB56" s="4">
        <v>0</v>
      </c>
      <c r="AC56" s="4">
        <v>0</v>
      </c>
      <c r="AD56" s="4">
        <v>0</v>
      </c>
      <c r="AE56" s="4">
        <v>0</v>
      </c>
      <c r="AF56" s="4">
        <f>AVERAGE(Tabella5[[#This Row],[Y 450 B_1]:[Y 450 B_4]])</f>
        <v>0</v>
      </c>
    </row>
    <row r="57" spans="1:32" x14ac:dyDescent="0.25">
      <c r="A57" s="3" t="s">
        <v>53</v>
      </c>
      <c r="B57" s="3" t="s">
        <v>33</v>
      </c>
      <c r="C57" s="3"/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f>AVERAGE(Tabella5[[#This Row],[t0_1]:[t0_8]])</f>
        <v>0</v>
      </c>
      <c r="M57" s="4">
        <v>14.825109469827085</v>
      </c>
      <c r="N57" s="4">
        <v>11.326802069623147</v>
      </c>
      <c r="O57" s="4">
        <v>13.4738148720071</v>
      </c>
      <c r="P57" s="4">
        <v>9.363978914830664</v>
      </c>
      <c r="Q57" s="4">
        <f>AVERAGE(Tabella5[[#This Row],[LPAL_1]:[LPAL_4]])</f>
        <v>12.247426331572001</v>
      </c>
      <c r="R57" s="4">
        <v>19.438168135390182</v>
      </c>
      <c r="S57" s="4">
        <v>14.16918484190875</v>
      </c>
      <c r="T57" s="4">
        <v>9.9768015870230471</v>
      </c>
      <c r="U57" s="4">
        <v>0</v>
      </c>
      <c r="V57" s="4">
        <f>AVERAGE(Tabella5[[#This Row],[SII_1]:[SII_4]])</f>
        <v>10.896038641080494</v>
      </c>
      <c r="W57" s="4">
        <v>4.2762145097008037</v>
      </c>
      <c r="X57" s="4">
        <v>3.8932206166726284</v>
      </c>
      <c r="Y57" s="4">
        <v>5.7536457473759999</v>
      </c>
      <c r="Z57" s="4">
        <v>10.952322589240763</v>
      </c>
      <c r="AA57" s="4">
        <f>AVERAGE(Tabella5[[#This Row],[V3_1]:[V3_4]])</f>
        <v>6.218850865747549</v>
      </c>
      <c r="AB57" s="4">
        <v>7.2696926240313271</v>
      </c>
      <c r="AC57" s="4">
        <v>4.990725107068215</v>
      </c>
      <c r="AD57" s="4">
        <v>11.984775786066628</v>
      </c>
      <c r="AE57" s="4">
        <v>11.966812705156308</v>
      </c>
      <c r="AF57" s="4">
        <f>AVERAGE(Tabella5[[#This Row],[Y 450 B_1]:[Y 450 B_4]])</f>
        <v>9.0530015555806198</v>
      </c>
    </row>
    <row r="58" spans="1:32" x14ac:dyDescent="0.25">
      <c r="A58" s="3" t="s">
        <v>199</v>
      </c>
      <c r="B58" s="3" t="s">
        <v>33</v>
      </c>
      <c r="C58" s="3"/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f>AVERAGE(Tabella5[[#This Row],[t0_1]:[t0_8]])</f>
        <v>0</v>
      </c>
      <c r="M58" s="4">
        <v>10.798033528226142</v>
      </c>
      <c r="N58" s="4">
        <v>6.042029736950191</v>
      </c>
      <c r="O58" s="4">
        <v>9.5451485205808311</v>
      </c>
      <c r="P58" s="4">
        <v>13.439122736821288</v>
      </c>
      <c r="Q58" s="4">
        <f>AVERAGE(Tabella5[[#This Row],[LPAL_1]:[LPAL_4]])</f>
        <v>9.9560836306446134</v>
      </c>
      <c r="R58" s="4">
        <v>6.6105868635823928</v>
      </c>
      <c r="S58" s="4">
        <v>0</v>
      </c>
      <c r="T58" s="4">
        <v>6.8704294486383182</v>
      </c>
      <c r="U58" s="4">
        <v>0</v>
      </c>
      <c r="V58" s="4">
        <f>AVERAGE(Tabella5[[#This Row],[SII_1]:[SII_4]])</f>
        <v>3.3702540780551775</v>
      </c>
      <c r="W58" s="4">
        <v>0</v>
      </c>
      <c r="X58" s="4">
        <v>0</v>
      </c>
      <c r="Y58" s="4">
        <v>0</v>
      </c>
      <c r="Z58" s="4">
        <v>0</v>
      </c>
      <c r="AA58" s="4">
        <f>AVERAGE(Tabella5[[#This Row],[V3_1]:[V3_4]])</f>
        <v>0</v>
      </c>
      <c r="AB58" s="4">
        <v>0</v>
      </c>
      <c r="AC58" s="4">
        <v>0</v>
      </c>
      <c r="AD58" s="4">
        <v>0</v>
      </c>
      <c r="AE58" s="4">
        <v>0</v>
      </c>
      <c r="AF58" s="4">
        <f>AVERAGE(Tabella5[[#This Row],[Y 450 B_1]:[Y 450 B_4]])</f>
        <v>0</v>
      </c>
    </row>
    <row r="59" spans="1:32" x14ac:dyDescent="0.25">
      <c r="A59" s="3" t="s">
        <v>55</v>
      </c>
      <c r="B59" s="3" t="s">
        <v>33</v>
      </c>
      <c r="C59" s="3"/>
      <c r="D59" s="4">
        <v>60.26859436119792</v>
      </c>
      <c r="E59" s="4">
        <v>72.508764356175888</v>
      </c>
      <c r="F59" s="4">
        <v>47.210359744220376</v>
      </c>
      <c r="G59" s="4">
        <v>29.2684908798152</v>
      </c>
      <c r="H59" s="4">
        <v>64</v>
      </c>
      <c r="I59" s="4">
        <v>70.538242233561292</v>
      </c>
      <c r="J59" s="4">
        <v>23.59526087976533</v>
      </c>
      <c r="K59" s="4">
        <v>141.61282512518295</v>
      </c>
      <c r="L59" s="4">
        <f>AVERAGE(Tabella5[[#This Row],[t0_1]:[t0_8]])</f>
        <v>63.625317197489863</v>
      </c>
      <c r="M59" s="4">
        <v>0</v>
      </c>
      <c r="N59" s="4">
        <v>0</v>
      </c>
      <c r="O59" s="4">
        <v>0</v>
      </c>
      <c r="P59" s="4">
        <v>0</v>
      </c>
      <c r="Q59" s="4">
        <f>AVERAGE(Tabella5[[#This Row],[LPAL_1]:[LPAL_4]])</f>
        <v>0</v>
      </c>
      <c r="R59" s="4">
        <v>0</v>
      </c>
      <c r="S59" s="4">
        <v>0</v>
      </c>
      <c r="T59" s="4">
        <v>0</v>
      </c>
      <c r="U59" s="4">
        <v>0</v>
      </c>
      <c r="V59" s="4">
        <f>AVERAGE(Tabella5[[#This Row],[SII_1]:[SII_4]])</f>
        <v>0</v>
      </c>
      <c r="W59" s="4">
        <v>0</v>
      </c>
      <c r="X59" s="4">
        <v>0</v>
      </c>
      <c r="Y59" s="4">
        <v>0</v>
      </c>
      <c r="Z59" s="4">
        <v>0</v>
      </c>
      <c r="AA59" s="4">
        <f>AVERAGE(Tabella5[[#This Row],[V3_1]:[V3_4]])</f>
        <v>0</v>
      </c>
      <c r="AB59" s="4">
        <v>0</v>
      </c>
      <c r="AC59" s="4">
        <v>0</v>
      </c>
      <c r="AD59" s="4">
        <v>0</v>
      </c>
      <c r="AE59" s="4">
        <v>0</v>
      </c>
      <c r="AF59" s="4">
        <f>AVERAGE(Tabella5[[#This Row],[Y 450 B_1]:[Y 450 B_4]])</f>
        <v>0</v>
      </c>
    </row>
    <row r="60" spans="1:32" x14ac:dyDescent="0.25">
      <c r="A60" s="3" t="s">
        <v>248</v>
      </c>
      <c r="B60" s="3" t="s">
        <v>210</v>
      </c>
      <c r="C60" s="3"/>
      <c r="D60" s="4">
        <v>21.871507380105665</v>
      </c>
      <c r="E60" s="4">
        <v>50.066390576545416</v>
      </c>
      <c r="F60" s="4">
        <v>50.873132129220487</v>
      </c>
      <c r="G60" s="4">
        <v>40.821012200871479</v>
      </c>
      <c r="H60" s="4">
        <v>79.433876863297954</v>
      </c>
      <c r="I60" s="4">
        <v>23.586552880744915</v>
      </c>
      <c r="J60" s="4">
        <v>17.301577563426267</v>
      </c>
      <c r="K60" s="4">
        <v>27.645949466843756</v>
      </c>
      <c r="L60" s="4">
        <f>AVERAGE(Tabella5[[#This Row],[t0_1]:[t0_8]])</f>
        <v>38.949999882632</v>
      </c>
      <c r="M60" s="4">
        <v>39.225640739816086</v>
      </c>
      <c r="N60" s="4">
        <v>66.329589181446181</v>
      </c>
      <c r="O60" s="4">
        <v>53.289535476480403</v>
      </c>
      <c r="P60" s="4">
        <v>75.239557050858139</v>
      </c>
      <c r="Q60" s="4">
        <f>AVERAGE(Tabella5[[#This Row],[LPAL_1]:[LPAL_4]])</f>
        <v>58.5210806121502</v>
      </c>
      <c r="R60" s="4">
        <v>55.737138816114971</v>
      </c>
      <c r="S60" s="4">
        <v>79.55301868616823</v>
      </c>
      <c r="T60" s="4">
        <v>59.735903803334949</v>
      </c>
      <c r="U60" s="4">
        <v>60.773034891008486</v>
      </c>
      <c r="V60" s="4">
        <f>AVERAGE(Tabella5[[#This Row],[SII_1]:[SII_4]])</f>
        <v>63.949774049156659</v>
      </c>
      <c r="W60" s="4">
        <v>23.549607873414669</v>
      </c>
      <c r="X60" s="4">
        <v>57.400570747457813</v>
      </c>
      <c r="Y60" s="4">
        <v>25.73056962793709</v>
      </c>
      <c r="Z60" s="4">
        <v>40.637065704248904</v>
      </c>
      <c r="AA60" s="4">
        <f>AVERAGE(Tabella5[[#This Row],[V3_1]:[V3_4]])</f>
        <v>36.829453488264619</v>
      </c>
      <c r="AB60" s="4">
        <v>79.04736932530804</v>
      </c>
      <c r="AC60" s="4">
        <v>111.5137912767886</v>
      </c>
      <c r="AD60" s="4">
        <v>66.465509819608087</v>
      </c>
      <c r="AE60" s="4">
        <v>90.973180620676487</v>
      </c>
      <c r="AF60" s="4">
        <f>AVERAGE(Tabella5[[#This Row],[Y 450 B_1]:[Y 450 B_4]])</f>
        <v>86.999962760595295</v>
      </c>
    </row>
    <row r="61" spans="1:32" x14ac:dyDescent="0.25">
      <c r="A61" s="3" t="s">
        <v>249</v>
      </c>
      <c r="B61" s="3" t="s">
        <v>210</v>
      </c>
      <c r="C61" s="3"/>
      <c r="D61" s="4">
        <v>1891.5561255159701</v>
      </c>
      <c r="E61" s="4">
        <v>2267.7589064789686</v>
      </c>
      <c r="F61" s="4">
        <v>2180.0882196716016</v>
      </c>
      <c r="G61" s="4">
        <v>1938</v>
      </c>
      <c r="H61" s="4">
        <v>1587.0614145693587</v>
      </c>
      <c r="I61" s="4">
        <v>1538.536760271852</v>
      </c>
      <c r="J61" s="4">
        <v>2011.2493608317714</v>
      </c>
      <c r="K61" s="4">
        <v>2087.5718708536047</v>
      </c>
      <c r="L61" s="4">
        <f>AVERAGE(Tabella5[[#This Row],[t0_1]:[t0_8]])</f>
        <v>1937.7278322741406</v>
      </c>
      <c r="M61" s="4">
        <v>1783.8246409674985</v>
      </c>
      <c r="N61" s="4">
        <v>2238.0275011853964</v>
      </c>
      <c r="O61" s="4">
        <v>1824.9656852320841</v>
      </c>
      <c r="P61" s="4">
        <v>2109.4972067039112</v>
      </c>
      <c r="Q61" s="4">
        <f>AVERAGE(Tabella5[[#This Row],[LPAL_1]:[LPAL_4]])</f>
        <v>1989.0787585222224</v>
      </c>
      <c r="R61" s="4">
        <v>2229.4648339709984</v>
      </c>
      <c r="S61" s="4">
        <v>2332.4767740660209</v>
      </c>
      <c r="T61" s="4">
        <v>1911.6277186019202</v>
      </c>
      <c r="U61" s="4">
        <v>1762.739715795567</v>
      </c>
      <c r="V61" s="4">
        <f>AVERAGE(Tabella5[[#This Row],[SII_1]:[SII_4]])</f>
        <v>2059.0772606086266</v>
      </c>
      <c r="W61" s="4">
        <v>1815.0006729345721</v>
      </c>
      <c r="X61" s="4">
        <v>2140.78374455733</v>
      </c>
      <c r="Y61" s="4">
        <v>2186.7037294417428</v>
      </c>
      <c r="Z61" s="4">
        <v>2230.5184065025292</v>
      </c>
      <c r="AA61" s="4">
        <f>AVERAGE(Tabella5[[#This Row],[V3_1]:[V3_4]])</f>
        <v>2093.2516383590437</v>
      </c>
      <c r="AB61" s="4">
        <v>1889.2469029559513</v>
      </c>
      <c r="AC61" s="4">
        <v>2314.1225210207635</v>
      </c>
      <c r="AD61" s="4">
        <v>1623.0249471313382</v>
      </c>
      <c r="AE61" s="4">
        <v>1734.0509561160197</v>
      </c>
      <c r="AF61" s="4">
        <f>AVERAGE(Tabella5[[#This Row],[Y 450 B_1]:[Y 450 B_4]])</f>
        <v>1890.1113318060181</v>
      </c>
    </row>
    <row r="62" spans="1:32" x14ac:dyDescent="0.25">
      <c r="A62" s="3" t="s">
        <v>250</v>
      </c>
      <c r="B62" s="3" t="s">
        <v>210</v>
      </c>
      <c r="C62" s="3"/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f>AVERAGE(Tabella5[[#This Row],[t0_1]:[t0_8]])</f>
        <v>0</v>
      </c>
      <c r="M62" s="4">
        <v>26.486282737531628</v>
      </c>
      <c r="N62" s="4">
        <v>51.890690693663124</v>
      </c>
      <c r="O62" s="4">
        <v>28.860859836314635</v>
      </c>
      <c r="P62" s="4">
        <v>33.313105893757701</v>
      </c>
      <c r="Q62" s="4">
        <f>AVERAGE(Tabella5[[#This Row],[LPAL_1]:[LPAL_4]])</f>
        <v>35.13773479031677</v>
      </c>
      <c r="R62" s="4">
        <v>33.369283734379742</v>
      </c>
      <c r="S62" s="4">
        <v>45.65624894614821</v>
      </c>
      <c r="T62" s="4">
        <v>32.778493307129601</v>
      </c>
      <c r="U62" s="4">
        <v>34.923131999035981</v>
      </c>
      <c r="V62" s="4">
        <f>AVERAGE(Tabella5[[#This Row],[SII_1]:[SII_4]])</f>
        <v>36.681789496673382</v>
      </c>
      <c r="W62" s="4">
        <v>27.94404508451376</v>
      </c>
      <c r="X62" s="4">
        <v>76.407824334044193</v>
      </c>
      <c r="Y62" s="4">
        <v>44.61089991682546</v>
      </c>
      <c r="Z62" s="4">
        <v>77.687705040948003</v>
      </c>
      <c r="AA62" s="4">
        <f>AVERAGE(Tabella5[[#This Row],[V3_1]:[V3_4]])</f>
        <v>56.662618594082858</v>
      </c>
      <c r="AB62" s="4">
        <v>0</v>
      </c>
      <c r="AC62" s="4">
        <v>0</v>
      </c>
      <c r="AD62" s="4">
        <v>0</v>
      </c>
      <c r="AE62" s="4">
        <v>0</v>
      </c>
      <c r="AF62" s="4">
        <f>AVERAGE(Tabella5[[#This Row],[Y 450 B_1]:[Y 450 B_4]])</f>
        <v>0</v>
      </c>
    </row>
    <row r="63" spans="1:32" x14ac:dyDescent="0.25">
      <c r="A63" s="3" t="s">
        <v>196</v>
      </c>
      <c r="B63" s="3" t="s">
        <v>210</v>
      </c>
      <c r="C63" s="3"/>
      <c r="D63" s="4">
        <v>11.682487070659793</v>
      </c>
      <c r="E63" s="4">
        <v>0</v>
      </c>
      <c r="F63" s="4">
        <v>12.023162924931007</v>
      </c>
      <c r="G63" s="4">
        <v>12.590395727151463</v>
      </c>
      <c r="H63" s="4">
        <v>7</v>
      </c>
      <c r="I63" s="4">
        <v>0</v>
      </c>
      <c r="J63" s="4">
        <v>12.400085751506257</v>
      </c>
      <c r="K63" s="4">
        <v>0</v>
      </c>
      <c r="L63" s="4">
        <f>AVERAGE(Tabella5[[#This Row],[t0_1]:[t0_8]])</f>
        <v>6.9620164342810646</v>
      </c>
      <c r="M63" s="4">
        <v>0</v>
      </c>
      <c r="N63" s="4">
        <v>0</v>
      </c>
      <c r="O63" s="4">
        <v>0</v>
      </c>
      <c r="P63" s="4">
        <v>0</v>
      </c>
      <c r="Q63" s="4">
        <f>AVERAGE(Tabella5[[#This Row],[LPAL_1]:[LPAL_4]])</f>
        <v>0</v>
      </c>
      <c r="R63" s="4">
        <v>0</v>
      </c>
      <c r="S63" s="4">
        <v>0</v>
      </c>
      <c r="T63" s="4">
        <v>0</v>
      </c>
      <c r="U63" s="4">
        <v>0</v>
      </c>
      <c r="V63" s="4">
        <f>AVERAGE(Tabella5[[#This Row],[SII_1]:[SII_4]])</f>
        <v>0</v>
      </c>
      <c r="W63" s="4">
        <v>0</v>
      </c>
      <c r="X63" s="4">
        <v>0</v>
      </c>
      <c r="Y63" s="4">
        <v>0</v>
      </c>
      <c r="Z63" s="4">
        <v>0</v>
      </c>
      <c r="AA63" s="4">
        <f>AVERAGE(Tabella5[[#This Row],[V3_1]:[V3_4]])</f>
        <v>0</v>
      </c>
      <c r="AB63" s="4">
        <v>0</v>
      </c>
      <c r="AC63" s="4">
        <v>0</v>
      </c>
      <c r="AD63" s="4">
        <v>0</v>
      </c>
      <c r="AE63" s="4">
        <v>0</v>
      </c>
      <c r="AF63" s="4">
        <f>AVERAGE(Tabella5[[#This Row],[Y 450 B_1]:[Y 450 B_4]])</f>
        <v>0</v>
      </c>
    </row>
    <row r="64" spans="1:32" x14ac:dyDescent="0.25">
      <c r="A64" s="3" t="s">
        <v>251</v>
      </c>
      <c r="B64" s="3" t="s">
        <v>210</v>
      </c>
      <c r="C64" s="3"/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f>AVERAGE(Tabella5[[#This Row],[t0_1]:[t0_8]])</f>
        <v>0</v>
      </c>
      <c r="M64" s="4">
        <v>0</v>
      </c>
      <c r="N64" s="4">
        <v>0</v>
      </c>
      <c r="O64" s="4">
        <v>0</v>
      </c>
      <c r="P64" s="4">
        <v>0</v>
      </c>
      <c r="Q64" s="4">
        <f>AVERAGE(Tabella5[[#This Row],[LPAL_1]:[LPAL_4]])</f>
        <v>0</v>
      </c>
      <c r="R64" s="4">
        <v>0</v>
      </c>
      <c r="S64" s="4">
        <v>0</v>
      </c>
      <c r="T64" s="4">
        <v>0</v>
      </c>
      <c r="U64" s="4">
        <v>0</v>
      </c>
      <c r="V64" s="4">
        <f>AVERAGE(Tabella5[[#This Row],[SII_1]:[SII_4]])</f>
        <v>0</v>
      </c>
      <c r="W64" s="4">
        <v>0</v>
      </c>
      <c r="X64" s="4">
        <v>0</v>
      </c>
      <c r="Y64" s="4">
        <v>0</v>
      </c>
      <c r="Z64" s="4">
        <v>0</v>
      </c>
      <c r="AA64" s="4">
        <f>AVERAGE(Tabella5[[#This Row],[V3_1]:[V3_4]])</f>
        <v>0</v>
      </c>
      <c r="AB64" s="4">
        <v>0</v>
      </c>
      <c r="AC64" s="4">
        <v>0</v>
      </c>
      <c r="AD64" s="4">
        <v>0</v>
      </c>
      <c r="AE64" s="4">
        <v>0</v>
      </c>
      <c r="AF64" s="4">
        <f>AVERAGE(Tabella5[[#This Row],[Y 450 B_1]:[Y 450 B_4]])</f>
        <v>0</v>
      </c>
    </row>
    <row r="65" spans="1:32" x14ac:dyDescent="0.25">
      <c r="A65" s="3" t="s">
        <v>30</v>
      </c>
      <c r="B65" s="3" t="s">
        <v>210</v>
      </c>
      <c r="C65" s="3"/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f>AVERAGE(Tabella5[[#This Row],[t0_1]:[t0_8]])</f>
        <v>0</v>
      </c>
      <c r="M65" s="4">
        <v>81.350550475955572</v>
      </c>
      <c r="N65" s="4">
        <v>81.8297387681869</v>
      </c>
      <c r="O65" s="4">
        <v>62.296490816625514</v>
      </c>
      <c r="P65" s="4">
        <v>81.954636670944055</v>
      </c>
      <c r="Q65" s="4">
        <f>AVERAGE(Tabella5[[#This Row],[LPAL_1]:[LPAL_4]])</f>
        <v>76.857854182928008</v>
      </c>
      <c r="R65" s="4">
        <v>104.18406840011558</v>
      </c>
      <c r="S65" s="4">
        <v>35.029570139751328</v>
      </c>
      <c r="T65" s="4">
        <v>57.555836848320709</v>
      </c>
      <c r="U65" s="4">
        <v>76.02320872827336</v>
      </c>
      <c r="V65" s="4">
        <f>AVERAGE(Tabella5[[#This Row],[SII_1]:[SII_4]])</f>
        <v>68.198171029115244</v>
      </c>
      <c r="W65" s="4">
        <v>24.162240449936135</v>
      </c>
      <c r="X65" s="4">
        <v>85.903453133966551</v>
      </c>
      <c r="Y65" s="4">
        <v>55.215456824634188</v>
      </c>
      <c r="Z65" s="4">
        <v>55</v>
      </c>
      <c r="AA65" s="4">
        <f>AVERAGE(Tabella5[[#This Row],[V3_1]:[V3_4]])</f>
        <v>55.070287602134215</v>
      </c>
      <c r="AB65" s="4">
        <v>112.9206620098673</v>
      </c>
      <c r="AC65" s="4">
        <v>141.53547284326015</v>
      </c>
      <c r="AD65" s="4">
        <v>59.605226175287797</v>
      </c>
      <c r="AE65" s="4">
        <v>90.298398832395236</v>
      </c>
      <c r="AF65" s="4">
        <f>AVERAGE(Tabella5[[#This Row],[Y 450 B_1]:[Y 450 B_4]])</f>
        <v>101.08993996520263</v>
      </c>
    </row>
    <row r="66" spans="1:32" x14ac:dyDescent="0.25">
      <c r="A66" s="3" t="s">
        <v>58</v>
      </c>
      <c r="B66" s="3" t="s">
        <v>59</v>
      </c>
      <c r="C66" s="3"/>
      <c r="D66" s="4">
        <v>46.645461852671716</v>
      </c>
      <c r="E66" s="4">
        <v>23.556533750391161</v>
      </c>
      <c r="F66" s="4">
        <v>32.100196479536265</v>
      </c>
      <c r="G66" s="4">
        <v>65.782172875615842</v>
      </c>
      <c r="H66" s="4">
        <v>43</v>
      </c>
      <c r="I66" s="4">
        <v>23.070663169052253</v>
      </c>
      <c r="J66" s="4">
        <v>63.288070882169301</v>
      </c>
      <c r="K66" s="4">
        <v>45.420396875807832</v>
      </c>
      <c r="L66" s="4">
        <f>AVERAGE(Tabella5[[#This Row],[t0_1]:[t0_8]])</f>
        <v>42.857936985655542</v>
      </c>
      <c r="M66" s="4">
        <v>11.053883118455513</v>
      </c>
      <c r="N66" s="4">
        <v>5.466753643214366</v>
      </c>
      <c r="O66" s="4">
        <v>6.4494648880253971</v>
      </c>
      <c r="P66" s="4">
        <v>7.2875595476018526</v>
      </c>
      <c r="Q66" s="4">
        <f>AVERAGE(Tabella5[[#This Row],[LPAL_1]:[LPAL_4]])</f>
        <v>7.5644152993242812</v>
      </c>
      <c r="R66" s="4">
        <v>8.1698488859056297</v>
      </c>
      <c r="S66" s="4">
        <v>4.6241990517960652</v>
      </c>
      <c r="T66" s="4">
        <v>1.5766699450570829</v>
      </c>
      <c r="U66" s="4">
        <v>1.7271426290376191</v>
      </c>
      <c r="V66" s="4">
        <f>AVERAGE(Tabella5[[#This Row],[SII_1]:[SII_4]])</f>
        <v>4.0244651279490995</v>
      </c>
      <c r="W66" s="4">
        <v>6.4253985337564563</v>
      </c>
      <c r="X66" s="4">
        <v>15</v>
      </c>
      <c r="Y66" s="4">
        <v>29.612027334644097</v>
      </c>
      <c r="Z66" s="4">
        <v>9.6335871937057203</v>
      </c>
      <c r="AA66" s="4">
        <f>AVERAGE(Tabella5[[#This Row],[V3_1]:[V3_4]])</f>
        <v>15.167753265526569</v>
      </c>
      <c r="AB66" s="4">
        <v>2.2463998264536165</v>
      </c>
      <c r="AC66" s="4">
        <v>2.2952278222565448</v>
      </c>
      <c r="AD66" s="4">
        <v>1.3806189041039627</v>
      </c>
      <c r="AE66" s="4">
        <v>2.8918156429463471</v>
      </c>
      <c r="AF66" s="4">
        <f>AVERAGE(Tabella5[[#This Row],[Y 450 B_1]:[Y 450 B_4]])</f>
        <v>2.2035155489401177</v>
      </c>
    </row>
    <row r="67" spans="1:32" x14ac:dyDescent="0.25">
      <c r="A67" s="3" t="s">
        <v>252</v>
      </c>
      <c r="B67" s="3" t="s">
        <v>59</v>
      </c>
      <c r="C67" s="3"/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f>AVERAGE(Tabella5[[#This Row],[t0_1]:[t0_8]])</f>
        <v>0</v>
      </c>
      <c r="M67" s="4">
        <v>34.69321676743251</v>
      </c>
      <c r="N67" s="4">
        <v>39.403166955646654</v>
      </c>
      <c r="O67" s="4">
        <v>41.002330266526563</v>
      </c>
      <c r="P67" s="4">
        <v>54.144965509620185</v>
      </c>
      <c r="Q67" s="4">
        <f>AVERAGE(Tabella5[[#This Row],[LPAL_1]:[LPAL_4]])</f>
        <v>42.31091987480648</v>
      </c>
      <c r="R67" s="4">
        <v>48.118547958892293</v>
      </c>
      <c r="S67" s="4">
        <v>55.44734451443837</v>
      </c>
      <c r="T67" s="4">
        <v>36.518432305969341</v>
      </c>
      <c r="U67" s="4">
        <v>39.418945010300099</v>
      </c>
      <c r="V67" s="4">
        <f>AVERAGE(Tabella5[[#This Row],[SII_1]:[SII_4]])</f>
        <v>44.875817447400024</v>
      </c>
      <c r="W67" s="4">
        <v>0</v>
      </c>
      <c r="X67" s="4">
        <v>0</v>
      </c>
      <c r="Y67" s="4">
        <v>0</v>
      </c>
      <c r="Z67" s="4">
        <v>0</v>
      </c>
      <c r="AA67" s="4">
        <f>AVERAGE(Tabella5[[#This Row],[V3_1]:[V3_4]])</f>
        <v>0</v>
      </c>
      <c r="AB67" s="4">
        <v>58.101025355948146</v>
      </c>
      <c r="AC67" s="4">
        <v>68.662466696034741</v>
      </c>
      <c r="AD67" s="4">
        <v>45.434802263249338</v>
      </c>
      <c r="AE67" s="4">
        <v>61.721417002490128</v>
      </c>
      <c r="AF67" s="4">
        <f>AVERAGE(Tabella5[[#This Row],[Y 450 B_1]:[Y 450 B_4]])</f>
        <v>58.479927829430594</v>
      </c>
    </row>
    <row r="68" spans="1:32" x14ac:dyDescent="0.25">
      <c r="A68" s="3" t="s">
        <v>61</v>
      </c>
      <c r="B68" s="3" t="s">
        <v>59</v>
      </c>
      <c r="C68" s="3"/>
      <c r="D68" s="4">
        <v>72.416812299223466</v>
      </c>
      <c r="E68" s="4">
        <v>69.899385125884564</v>
      </c>
      <c r="F68" s="4">
        <v>58.140485420843227</v>
      </c>
      <c r="G68" s="4">
        <v>23.131173369135539</v>
      </c>
      <c r="H68" s="4">
        <v>64</v>
      </c>
      <c r="I68" s="4">
        <v>61.972407356513045</v>
      </c>
      <c r="J68" s="4">
        <v>59.816812003656388</v>
      </c>
      <c r="K68" s="4">
        <v>100.38007064943679</v>
      </c>
      <c r="L68" s="4">
        <f>AVERAGE(Tabella5[[#This Row],[t0_1]:[t0_8]])</f>
        <v>63.719643278086622</v>
      </c>
      <c r="M68" s="4">
        <v>0</v>
      </c>
      <c r="N68" s="4">
        <v>0</v>
      </c>
      <c r="O68" s="4">
        <v>0</v>
      </c>
      <c r="P68" s="4">
        <v>0</v>
      </c>
      <c r="Q68" s="4">
        <f>AVERAGE(Tabella5[[#This Row],[LPAL_1]:[LPAL_4]])</f>
        <v>0</v>
      </c>
      <c r="R68" s="4">
        <v>0</v>
      </c>
      <c r="S68" s="4">
        <v>0</v>
      </c>
      <c r="T68" s="4">
        <v>0</v>
      </c>
      <c r="U68" s="4">
        <v>0</v>
      </c>
      <c r="V68" s="4">
        <f>AVERAGE(Tabella5[[#This Row],[SII_1]:[SII_4]])</f>
        <v>0</v>
      </c>
      <c r="W68" s="4">
        <v>21</v>
      </c>
      <c r="X68" s="4">
        <v>57.250440816027357</v>
      </c>
      <c r="Y68" s="4">
        <v>5.539131421170107</v>
      </c>
      <c r="Z68" s="4">
        <v>0</v>
      </c>
      <c r="AA68" s="4">
        <f>AVERAGE(Tabella5[[#This Row],[V3_1]:[V3_4]])</f>
        <v>20.947393059299365</v>
      </c>
      <c r="AB68" s="4">
        <v>0</v>
      </c>
      <c r="AC68" s="4">
        <v>0</v>
      </c>
      <c r="AD68" s="4">
        <v>0</v>
      </c>
      <c r="AE68" s="4">
        <v>0</v>
      </c>
      <c r="AF68" s="4">
        <f>AVERAGE(Tabella5[[#This Row],[Y 450 B_1]:[Y 450 B_4]])</f>
        <v>0</v>
      </c>
    </row>
    <row r="69" spans="1:32" x14ac:dyDescent="0.25">
      <c r="A69" s="3" t="s">
        <v>62</v>
      </c>
      <c r="B69" s="3" t="s">
        <v>59</v>
      </c>
      <c r="C69" s="3"/>
      <c r="D69" s="4">
        <v>7.9674725155140269</v>
      </c>
      <c r="E69" s="4">
        <v>0.3572714801707908</v>
      </c>
      <c r="F69" s="4">
        <v>0.89032687688188905</v>
      </c>
      <c r="G69" s="4">
        <v>3.4121653324301109</v>
      </c>
      <c r="H69" s="4">
        <v>2</v>
      </c>
      <c r="I69" s="4">
        <v>1.4611378869149367</v>
      </c>
      <c r="J69" s="4">
        <v>1.4419379884803312</v>
      </c>
      <c r="K69" s="4">
        <v>0.51209944269107577</v>
      </c>
      <c r="L69" s="4">
        <f>AVERAGE(Tabella5[[#This Row],[t0_1]:[t0_8]])</f>
        <v>2.255301440385395</v>
      </c>
      <c r="M69" s="4">
        <v>0</v>
      </c>
      <c r="N69" s="4">
        <v>0</v>
      </c>
      <c r="O69" s="4">
        <v>0</v>
      </c>
      <c r="P69" s="4">
        <v>0</v>
      </c>
      <c r="Q69" s="4">
        <f>AVERAGE(Tabella5[[#This Row],[LPAL_1]:[LPAL_4]])</f>
        <v>0</v>
      </c>
      <c r="R69" s="4">
        <v>0</v>
      </c>
      <c r="S69" s="4">
        <v>0</v>
      </c>
      <c r="T69" s="4">
        <v>0</v>
      </c>
      <c r="U69" s="4">
        <v>0</v>
      </c>
      <c r="V69" s="4">
        <f>AVERAGE(Tabella5[[#This Row],[SII_1]:[SII_4]])</f>
        <v>0</v>
      </c>
      <c r="W69" s="4">
        <v>0</v>
      </c>
      <c r="X69" s="4">
        <v>0</v>
      </c>
      <c r="Y69" s="4">
        <v>0</v>
      </c>
      <c r="Z69" s="4">
        <v>0</v>
      </c>
      <c r="AA69" s="4">
        <f>AVERAGE(Tabella5[[#This Row],[V3_1]:[V3_4]])</f>
        <v>0</v>
      </c>
      <c r="AB69" s="4">
        <v>0</v>
      </c>
      <c r="AC69" s="4">
        <v>0</v>
      </c>
      <c r="AD69" s="4">
        <v>0</v>
      </c>
      <c r="AE69" s="4">
        <v>0</v>
      </c>
      <c r="AF69" s="4">
        <f>AVERAGE(Tabella5[[#This Row],[Y 450 B_1]:[Y 450 B_4]])</f>
        <v>0</v>
      </c>
    </row>
    <row r="70" spans="1:32" x14ac:dyDescent="0.25">
      <c r="A70" s="3" t="s">
        <v>65</v>
      </c>
      <c r="B70" s="3" t="s">
        <v>59</v>
      </c>
      <c r="C70" s="3"/>
      <c r="D70" s="4">
        <v>7.1345346241551164</v>
      </c>
      <c r="E70" s="4">
        <v>8.7727237034753482</v>
      </c>
      <c r="F70" s="4">
        <v>9.3094573539874332</v>
      </c>
      <c r="G70" s="4">
        <v>5.0303956868217412</v>
      </c>
      <c r="H70" s="4">
        <v>12</v>
      </c>
      <c r="I70" s="4">
        <v>35.430074903257406</v>
      </c>
      <c r="J70" s="4">
        <v>6.5501617289733316</v>
      </c>
      <c r="K70" s="4">
        <v>13.207006989682695</v>
      </c>
      <c r="L70" s="4">
        <f>AVERAGE(Tabella5[[#This Row],[t0_1]:[t0_8]])</f>
        <v>12.179294373794136</v>
      </c>
      <c r="M70" s="4">
        <v>13.555974028844128</v>
      </c>
      <c r="N70" s="4">
        <v>11.215686321718822</v>
      </c>
      <c r="O70" s="4">
        <v>14</v>
      </c>
      <c r="P70" s="4">
        <v>17.762217170844728</v>
      </c>
      <c r="Q70" s="4">
        <f>AVERAGE(Tabella5[[#This Row],[LPAL_1]:[LPAL_4]])</f>
        <v>14.13346938035192</v>
      </c>
      <c r="R70" s="4">
        <v>0</v>
      </c>
      <c r="S70" s="4">
        <v>0</v>
      </c>
      <c r="T70" s="4">
        <v>0</v>
      </c>
      <c r="U70" s="4">
        <v>0</v>
      </c>
      <c r="V70" s="4">
        <f>AVERAGE(Tabella5[[#This Row],[SII_1]:[SII_4]])</f>
        <v>0</v>
      </c>
      <c r="W70" s="4">
        <v>1.4495763385001121</v>
      </c>
      <c r="X70" s="4">
        <v>11.670010640140212</v>
      </c>
      <c r="Y70" s="4">
        <v>7.175832953999894</v>
      </c>
      <c r="Z70" s="4">
        <v>11.651446524802182</v>
      </c>
      <c r="AA70" s="4">
        <f>AVERAGE(Tabella5[[#This Row],[V3_1]:[V3_4]])</f>
        <v>7.9867166143606001</v>
      </c>
      <c r="AB70" s="4">
        <v>12.782128088006973</v>
      </c>
      <c r="AC70" s="4">
        <v>23.014188957903922</v>
      </c>
      <c r="AD70" s="4">
        <v>16.74027894723616</v>
      </c>
      <c r="AE70" s="4">
        <v>10.122619801594091</v>
      </c>
      <c r="AF70" s="4">
        <f>AVERAGE(Tabella5[[#This Row],[Y 450 B_1]:[Y 450 B_4]])</f>
        <v>15.664803948685288</v>
      </c>
    </row>
    <row r="71" spans="1:32" x14ac:dyDescent="0.25">
      <c r="A71" s="3" t="s">
        <v>253</v>
      </c>
      <c r="B71" s="3" t="s">
        <v>59</v>
      </c>
      <c r="C71" s="3"/>
      <c r="D71" s="4">
        <v>17.162039931062434</v>
      </c>
      <c r="E71" s="4">
        <v>56.209703210909048</v>
      </c>
      <c r="F71" s="4">
        <v>30.92689228626535</v>
      </c>
      <c r="G71" s="4">
        <v>47.73564673582991</v>
      </c>
      <c r="H71" s="4">
        <v>27.230999404013705</v>
      </c>
      <c r="I71" s="4">
        <v>26.00306494000759</v>
      </c>
      <c r="J71" s="4">
        <v>24.520282980231762</v>
      </c>
      <c r="K71" s="4">
        <v>24.091969702267754</v>
      </c>
      <c r="L71" s="4">
        <f>AVERAGE(Tabella5[[#This Row],[t0_1]:[t0_8]])</f>
        <v>31.735074898823445</v>
      </c>
      <c r="M71" s="4">
        <v>19.074537311739434</v>
      </c>
      <c r="N71" s="4">
        <v>24.802572651863077</v>
      </c>
      <c r="O71" s="4">
        <v>23.025172982848623</v>
      </c>
      <c r="P71" s="4">
        <v>30.019967961528053</v>
      </c>
      <c r="Q71" s="4">
        <f>AVERAGE(Tabella5[[#This Row],[LPAL_1]:[LPAL_4]])</f>
        <v>24.230562726994794</v>
      </c>
      <c r="R71" s="4">
        <v>26.471918841022973</v>
      </c>
      <c r="S71" s="4">
        <v>34.886439491094436</v>
      </c>
      <c r="T71" s="4">
        <v>29.934836049366137</v>
      </c>
      <c r="U71" s="4">
        <v>29.235335824565141</v>
      </c>
      <c r="V71" s="4">
        <f>AVERAGE(Tabella5[[#This Row],[SII_1]:[SII_4]])</f>
        <v>30.132132551512171</v>
      </c>
      <c r="W71" s="4">
        <v>9.5508451114653941</v>
      </c>
      <c r="X71" s="4">
        <v>20.776463338050856</v>
      </c>
      <c r="Y71" s="4">
        <v>17</v>
      </c>
      <c r="Z71" s="4">
        <v>21.147781837935717</v>
      </c>
      <c r="AA71" s="4">
        <f>AVERAGE(Tabella5[[#This Row],[V3_1]:[V3_4]])</f>
        <v>17.118772571862991</v>
      </c>
      <c r="AB71" s="4">
        <v>28.479249354445468</v>
      </c>
      <c r="AC71" s="4">
        <v>37.722392726279828</v>
      </c>
      <c r="AD71" s="4">
        <v>41.33499194720482</v>
      </c>
      <c r="AE71" s="4">
        <v>28.064996686223708</v>
      </c>
      <c r="AF71" s="4">
        <f>AVERAGE(Tabella5[[#This Row],[Y 450 B_1]:[Y 450 B_4]])</f>
        <v>33.900407678538457</v>
      </c>
    </row>
    <row r="72" spans="1:32" x14ac:dyDescent="0.25">
      <c r="A72" s="3" t="s">
        <v>254</v>
      </c>
      <c r="B72" s="3" t="s">
        <v>59</v>
      </c>
      <c r="C72" s="3"/>
      <c r="D72" s="4">
        <v>5.223474075133776</v>
      </c>
      <c r="E72" s="4">
        <v>11.237922158386192</v>
      </c>
      <c r="F72" s="4">
        <v>9.7170719320285652</v>
      </c>
      <c r="G72" s="4">
        <v>9.6485834811351481</v>
      </c>
      <c r="H72" s="4">
        <v>9</v>
      </c>
      <c r="I72" s="4">
        <v>10.76278173390515</v>
      </c>
      <c r="J72" s="4">
        <v>7.8686372064053867</v>
      </c>
      <c r="K72" s="4">
        <v>5.0484132630837353</v>
      </c>
      <c r="L72" s="4">
        <f>AVERAGE(Tabella5[[#This Row],[t0_1]:[t0_8]])</f>
        <v>8.5633604812597444</v>
      </c>
      <c r="M72" s="4">
        <v>6.1698027712865899</v>
      </c>
      <c r="N72" s="4">
        <v>7.3193315115558946</v>
      </c>
      <c r="O72" s="4">
        <v>7.2432595590530422</v>
      </c>
      <c r="P72" s="4">
        <v>9.0422232096315387</v>
      </c>
      <c r="Q72" s="4">
        <f>AVERAGE(Tabella5[[#This Row],[LPAL_1]:[LPAL_4]])</f>
        <v>7.4436542628817666</v>
      </c>
      <c r="R72" s="4">
        <v>9.0251124071660769</v>
      </c>
      <c r="S72" s="4">
        <v>10.707746207295852</v>
      </c>
      <c r="T72" s="4">
        <v>9.8738375776727061</v>
      </c>
      <c r="U72" s="4">
        <v>10.331200551820965</v>
      </c>
      <c r="V72" s="4">
        <f>AVERAGE(Tabella5[[#This Row],[SII_1]:[SII_4]])</f>
        <v>9.9844741859888995</v>
      </c>
      <c r="W72" s="4">
        <v>0</v>
      </c>
      <c r="X72" s="4">
        <v>0</v>
      </c>
      <c r="Y72" s="4">
        <v>0</v>
      </c>
      <c r="Z72" s="4">
        <v>0</v>
      </c>
      <c r="AA72" s="4">
        <f>AVERAGE(Tabella5[[#This Row],[V3_1]:[V3_4]])</f>
        <v>0</v>
      </c>
      <c r="AB72" s="4">
        <v>11.027612151851741</v>
      </c>
      <c r="AC72" s="4">
        <v>17.356785042752776</v>
      </c>
      <c r="AD72" s="4">
        <v>9.2667629473547937</v>
      </c>
      <c r="AE72" s="4">
        <v>9.6526160429863612</v>
      </c>
      <c r="AF72" s="4">
        <f>AVERAGE(Tabella5[[#This Row],[Y 450 B_1]:[Y 450 B_4]])</f>
        <v>11.825944046236417</v>
      </c>
    </row>
    <row r="73" spans="1:32" x14ac:dyDescent="0.25">
      <c r="A73" s="3" t="s">
        <v>255</v>
      </c>
      <c r="B73" s="3" t="s">
        <v>59</v>
      </c>
      <c r="C73" s="3"/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f>AVERAGE(Tabella5[[#This Row],[t0_1]:[t0_8]])</f>
        <v>0</v>
      </c>
      <c r="M73" s="4">
        <v>175</v>
      </c>
      <c r="N73" s="4">
        <v>146.14248783477456</v>
      </c>
      <c r="O73" s="4">
        <v>158.86013208245055</v>
      </c>
      <c r="P73" s="4">
        <v>220.10097720624702</v>
      </c>
      <c r="Q73" s="4">
        <f>AVERAGE(Tabella5[[#This Row],[LPAL_1]:[LPAL_4]])</f>
        <v>175.02589928086803</v>
      </c>
      <c r="R73" s="4">
        <v>219.65592786231704</v>
      </c>
      <c r="S73" s="4">
        <v>198.15323236362815</v>
      </c>
      <c r="T73" s="4">
        <v>194.37408842289506</v>
      </c>
      <c r="U73" s="4">
        <v>346.97216568371368</v>
      </c>
      <c r="V73" s="4">
        <f>AVERAGE(Tabella5[[#This Row],[SII_1]:[SII_4]])</f>
        <v>239.78885358313849</v>
      </c>
      <c r="W73" s="4">
        <v>0</v>
      </c>
      <c r="X73" s="4">
        <v>0</v>
      </c>
      <c r="Y73" s="4">
        <v>0</v>
      </c>
      <c r="Z73" s="4">
        <v>0</v>
      </c>
      <c r="AA73" s="4">
        <f>AVERAGE(Tabella5[[#This Row],[V3_1]:[V3_4]])</f>
        <v>0</v>
      </c>
      <c r="AB73" s="4">
        <v>0</v>
      </c>
      <c r="AC73" s="4">
        <v>0</v>
      </c>
      <c r="AD73" s="4">
        <v>0</v>
      </c>
      <c r="AE73" s="4">
        <v>0</v>
      </c>
      <c r="AF73" s="4">
        <f>AVERAGE(Tabella5[[#This Row],[Y 450 B_1]:[Y 450 B_4]])</f>
        <v>0</v>
      </c>
    </row>
    <row r="74" spans="1:32" x14ac:dyDescent="0.25">
      <c r="A74" s="3" t="s">
        <v>70</v>
      </c>
      <c r="B74" s="3" t="s">
        <v>59</v>
      </c>
      <c r="C74" s="3"/>
      <c r="D74" s="4">
        <v>21.080835816924893</v>
      </c>
      <c r="E74" s="4">
        <v>5.926960697749263</v>
      </c>
      <c r="F74" s="4">
        <v>11.426864809200692</v>
      </c>
      <c r="G74" s="4">
        <v>20.841706359108134</v>
      </c>
      <c r="H74" s="4">
        <v>14</v>
      </c>
      <c r="I74" s="4">
        <v>15.316516487158871</v>
      </c>
      <c r="J74" s="4">
        <v>15.542075406148186</v>
      </c>
      <c r="K74" s="4">
        <v>8.5725150602450793</v>
      </c>
      <c r="L74" s="4">
        <f>AVERAGE(Tabella5[[#This Row],[t0_1]:[t0_8]])</f>
        <v>14.088434329566889</v>
      </c>
      <c r="M74" s="4">
        <v>1.8242752519933898</v>
      </c>
      <c r="N74" s="4">
        <v>1.3870594530283762</v>
      </c>
      <c r="O74" s="4">
        <v>1.5118692295299112</v>
      </c>
      <c r="P74" s="4">
        <v>1.7890124576806412</v>
      </c>
      <c r="Q74" s="4">
        <f>AVERAGE(Tabella5[[#This Row],[LPAL_1]:[LPAL_4]])</f>
        <v>1.6280540980580798</v>
      </c>
      <c r="R74" s="4">
        <v>2.5266391284121439</v>
      </c>
      <c r="S74" s="4">
        <v>1.440448863080019</v>
      </c>
      <c r="T74" s="4">
        <v>0</v>
      </c>
      <c r="U74" s="4">
        <v>0.56848168594209869</v>
      </c>
      <c r="V74" s="4">
        <f>AVERAGE(Tabella5[[#This Row],[SII_1]:[SII_4]])</f>
        <v>1.1338924193585653</v>
      </c>
      <c r="W74" s="4">
        <v>0</v>
      </c>
      <c r="X74" s="4">
        <v>0</v>
      </c>
      <c r="Y74" s="4">
        <v>0</v>
      </c>
      <c r="Z74" s="4">
        <v>0</v>
      </c>
      <c r="AA74" s="4">
        <f>AVERAGE(Tabella5[[#This Row],[V3_1]:[V3_4]])</f>
        <v>0</v>
      </c>
      <c r="AB74" s="4">
        <v>0</v>
      </c>
      <c r="AC74" s="4">
        <v>0</v>
      </c>
      <c r="AD74" s="4">
        <v>0</v>
      </c>
      <c r="AE74" s="4">
        <v>0</v>
      </c>
      <c r="AF74" s="4">
        <f>AVERAGE(Tabella5[[#This Row],[Y 450 B_1]:[Y 450 B_4]])</f>
        <v>0</v>
      </c>
    </row>
    <row r="75" spans="1:32" x14ac:dyDescent="0.25">
      <c r="A75" s="3" t="s">
        <v>71</v>
      </c>
      <c r="B75" s="3" t="s">
        <v>59</v>
      </c>
      <c r="C75" s="3"/>
      <c r="D75" s="4">
        <v>45.217066438120675</v>
      </c>
      <c r="E75" s="4">
        <v>14.143053718680719</v>
      </c>
      <c r="F75" s="4">
        <v>27.298796208714972</v>
      </c>
      <c r="G75" s="4">
        <v>50.298621123737</v>
      </c>
      <c r="H75" s="4">
        <v>32</v>
      </c>
      <c r="I75" s="4">
        <v>32.509852653320102</v>
      </c>
      <c r="J75" s="4">
        <v>34.120902554505903</v>
      </c>
      <c r="K75" s="4">
        <v>19.057130847066141</v>
      </c>
      <c r="L75" s="4">
        <f>AVERAGE(Tabella5[[#This Row],[t0_1]:[t0_8]])</f>
        <v>31.830677943018188</v>
      </c>
      <c r="M75" s="4">
        <v>8.6062086118452754</v>
      </c>
      <c r="N75" s="4">
        <v>7.0593307133126322</v>
      </c>
      <c r="O75" s="4">
        <v>7.3589792698319174</v>
      </c>
      <c r="P75" s="4">
        <v>9.2048007441429291</v>
      </c>
      <c r="Q75" s="4">
        <f>AVERAGE(Tabella5[[#This Row],[LPAL_1]:[LPAL_4]])</f>
        <v>8.0573298347831894</v>
      </c>
      <c r="R75" s="4">
        <v>12.461856159778856</v>
      </c>
      <c r="S75" s="4">
        <v>9.8927108350853139</v>
      </c>
      <c r="T75" s="4">
        <v>4.076755951599389</v>
      </c>
      <c r="U75" s="4">
        <v>4.3064225643893064</v>
      </c>
      <c r="V75" s="4">
        <f>AVERAGE(Tabella5[[#This Row],[SII_1]:[SII_4]])</f>
        <v>7.684436377713217</v>
      </c>
      <c r="W75" s="4">
        <v>0</v>
      </c>
      <c r="X75" s="4">
        <v>0</v>
      </c>
      <c r="Y75" s="4">
        <v>0</v>
      </c>
      <c r="Z75" s="4">
        <v>0</v>
      </c>
      <c r="AA75" s="4">
        <f>AVERAGE(Tabella5[[#This Row],[V3_1]:[V3_4]])</f>
        <v>0</v>
      </c>
      <c r="AB75" s="4">
        <v>7.0066788227762951</v>
      </c>
      <c r="AC75" s="4">
        <v>8.1671344968809017</v>
      </c>
      <c r="AD75" s="4">
        <v>4.5417673134769947</v>
      </c>
      <c r="AE75" s="4">
        <v>10.74932964116403</v>
      </c>
      <c r="AF75" s="4">
        <f>AVERAGE(Tabella5[[#This Row],[Y 450 B_1]:[Y 450 B_4]])</f>
        <v>7.6162275685745549</v>
      </c>
    </row>
    <row r="76" spans="1:32" x14ac:dyDescent="0.25">
      <c r="A76" s="3" t="s">
        <v>256</v>
      </c>
      <c r="B76" s="3" t="s">
        <v>59</v>
      </c>
      <c r="C76" s="3"/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f>AVERAGE(Tabella5[[#This Row],[t0_1]:[t0_8]])</f>
        <v>0</v>
      </c>
      <c r="M76" s="4">
        <v>0</v>
      </c>
      <c r="N76" s="4">
        <v>0</v>
      </c>
      <c r="O76" s="4">
        <v>0</v>
      </c>
      <c r="P76" s="4">
        <v>0</v>
      </c>
      <c r="Q76" s="4">
        <f>AVERAGE(Tabella5[[#This Row],[LPAL_1]:[LPAL_4]])</f>
        <v>0</v>
      </c>
      <c r="R76" s="4">
        <v>0</v>
      </c>
      <c r="S76" s="4">
        <v>0</v>
      </c>
      <c r="T76" s="4">
        <v>0</v>
      </c>
      <c r="U76" s="4">
        <v>0</v>
      </c>
      <c r="V76" s="4">
        <f>AVERAGE(Tabella5[[#This Row],[SII_1]:[SII_4]])</f>
        <v>0</v>
      </c>
      <c r="W76" s="4">
        <v>3.0907094065020173</v>
      </c>
      <c r="X76" s="4">
        <v>4.673896260111035</v>
      </c>
      <c r="Y76" s="4">
        <v>4.3434002079144163</v>
      </c>
      <c r="Z76" s="4">
        <v>4</v>
      </c>
      <c r="AA76" s="4">
        <f>AVERAGE(Tabella5[[#This Row],[V3_1]:[V3_4]])</f>
        <v>4.0270014686318669</v>
      </c>
      <c r="AB76" s="4">
        <v>0</v>
      </c>
      <c r="AC76" s="4">
        <v>0</v>
      </c>
      <c r="AD76" s="4">
        <v>0</v>
      </c>
      <c r="AE76" s="4">
        <v>0</v>
      </c>
      <c r="AF76" s="4">
        <f>AVERAGE(Tabella5[[#This Row],[Y 450 B_1]:[Y 450 B_4]])</f>
        <v>0</v>
      </c>
    </row>
    <row r="77" spans="1:32" x14ac:dyDescent="0.25">
      <c r="A77" s="3" t="s">
        <v>72</v>
      </c>
      <c r="B77" s="3" t="s">
        <v>59</v>
      </c>
      <c r="C77" s="3"/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f>AVERAGE(Tabella5[[#This Row],[t0_1]:[t0_8]])</f>
        <v>0</v>
      </c>
      <c r="M77" s="4">
        <v>0</v>
      </c>
      <c r="N77" s="4">
        <v>0</v>
      </c>
      <c r="O77" s="4">
        <v>0</v>
      </c>
      <c r="P77" s="4">
        <v>0</v>
      </c>
      <c r="Q77" s="4">
        <f>AVERAGE(Tabella5[[#This Row],[LPAL_1]:[LPAL_4]])</f>
        <v>0</v>
      </c>
      <c r="R77" s="4">
        <v>18</v>
      </c>
      <c r="S77" s="4">
        <v>19.429903123909877</v>
      </c>
      <c r="T77" s="4">
        <v>15.90761246630605</v>
      </c>
      <c r="U77" s="4">
        <v>18.167233616394288</v>
      </c>
      <c r="V77" s="4">
        <f>AVERAGE(Tabella5[[#This Row],[SII_1]:[SII_4]])</f>
        <v>17.876187301652553</v>
      </c>
      <c r="W77" s="4">
        <v>0</v>
      </c>
      <c r="X77" s="4">
        <v>0</v>
      </c>
      <c r="Y77" s="4">
        <v>0</v>
      </c>
      <c r="Z77" s="4">
        <v>0</v>
      </c>
      <c r="AA77" s="4">
        <f>AVERAGE(Tabella5[[#This Row],[V3_1]:[V3_4]])</f>
        <v>0</v>
      </c>
      <c r="AB77" s="4">
        <v>0</v>
      </c>
      <c r="AC77" s="4">
        <v>0</v>
      </c>
      <c r="AD77" s="4">
        <v>0</v>
      </c>
      <c r="AE77" s="4">
        <v>0</v>
      </c>
      <c r="AF77" s="4">
        <f>AVERAGE(Tabella5[[#This Row],[Y 450 B_1]:[Y 450 B_4]])</f>
        <v>0</v>
      </c>
    </row>
    <row r="78" spans="1:32" x14ac:dyDescent="0.25">
      <c r="A78" s="3" t="s">
        <v>257</v>
      </c>
      <c r="B78" s="3" t="s">
        <v>59</v>
      </c>
      <c r="C78" s="3"/>
      <c r="D78" s="4">
        <v>12.182656597696759</v>
      </c>
      <c r="E78" s="4">
        <v>18.201752642334668</v>
      </c>
      <c r="F78" s="4">
        <v>26.972641473520394</v>
      </c>
      <c r="G78" s="4">
        <v>25.336335616372441</v>
      </c>
      <c r="H78" s="4">
        <v>18</v>
      </c>
      <c r="I78" s="4">
        <v>15.767067721895122</v>
      </c>
      <c r="J78" s="4">
        <v>15.080672463150762</v>
      </c>
      <c r="K78" s="4">
        <v>15.644246439057287</v>
      </c>
      <c r="L78" s="4">
        <f>AVERAGE(Tabella5[[#This Row],[t0_1]:[t0_8]])</f>
        <v>18.398171619253429</v>
      </c>
      <c r="M78" s="4">
        <v>13.155419967717416</v>
      </c>
      <c r="N78" s="4">
        <v>20.347880189373278</v>
      </c>
      <c r="O78" s="4">
        <v>16.279541379934262</v>
      </c>
      <c r="P78" s="4">
        <v>26.576344759134845</v>
      </c>
      <c r="Q78" s="4">
        <f>AVERAGE(Tabella5[[#This Row],[LPAL_1]:[LPAL_4]])</f>
        <v>19.089796574039948</v>
      </c>
      <c r="R78" s="4">
        <v>19.493092362396968</v>
      </c>
      <c r="S78" s="4">
        <v>24.967890201738498</v>
      </c>
      <c r="T78" s="4">
        <v>17.515350232176683</v>
      </c>
      <c r="U78" s="4">
        <v>18.814578481066874</v>
      </c>
      <c r="V78" s="4">
        <f>AVERAGE(Tabella5[[#This Row],[SII_1]:[SII_4]])</f>
        <v>20.197727819344756</v>
      </c>
      <c r="W78" s="4">
        <v>12</v>
      </c>
      <c r="X78" s="4">
        <v>12.978255969206581</v>
      </c>
      <c r="Y78" s="4">
        <v>8.5307071810471804</v>
      </c>
      <c r="Z78" s="4">
        <v>13.769368365530312</v>
      </c>
      <c r="AA78" s="4">
        <f>AVERAGE(Tabella5[[#This Row],[V3_1]:[V3_4]])</f>
        <v>11.819582878946019</v>
      </c>
      <c r="AB78" s="4">
        <v>20.668795049439154</v>
      </c>
      <c r="AC78" s="4">
        <v>27.233272182563514</v>
      </c>
      <c r="AD78" s="4">
        <v>16.591914097073726</v>
      </c>
      <c r="AE78" s="4">
        <v>23.89890232852138</v>
      </c>
      <c r="AF78" s="4">
        <f>AVERAGE(Tabella5[[#This Row],[Y 450 B_1]:[Y 450 B_4]])</f>
        <v>22.098220914399441</v>
      </c>
    </row>
    <row r="79" spans="1:32" x14ac:dyDescent="0.25">
      <c r="A79" s="3" t="s">
        <v>258</v>
      </c>
      <c r="B79" s="3" t="s">
        <v>59</v>
      </c>
      <c r="C79" s="3"/>
      <c r="D79" s="4">
        <v>13.87141444288069</v>
      </c>
      <c r="E79" s="4">
        <v>4.1951052454600086</v>
      </c>
      <c r="F79" s="4">
        <v>5.1133773461095622</v>
      </c>
      <c r="G79" s="4">
        <v>8.9432845864109094</v>
      </c>
      <c r="H79" s="4">
        <v>7</v>
      </c>
      <c r="I79" s="4">
        <v>5.7648384034553048</v>
      </c>
      <c r="J79" s="4">
        <v>5.7194255684534916</v>
      </c>
      <c r="K79" s="4">
        <v>4.6811729089744354</v>
      </c>
      <c r="L79" s="4">
        <f>AVERAGE(Tabella5[[#This Row],[t0_1]:[t0_8]])</f>
        <v>6.9110773127180494</v>
      </c>
      <c r="M79" s="4">
        <v>0</v>
      </c>
      <c r="N79" s="4">
        <v>0</v>
      </c>
      <c r="O79" s="4">
        <v>0</v>
      </c>
      <c r="P79" s="4">
        <v>0</v>
      </c>
      <c r="Q79" s="4">
        <f>AVERAGE(Tabella5[[#This Row],[LPAL_1]:[LPAL_4]])</f>
        <v>0</v>
      </c>
      <c r="R79" s="4">
        <v>0</v>
      </c>
      <c r="S79" s="4">
        <v>0</v>
      </c>
      <c r="T79" s="4">
        <v>0</v>
      </c>
      <c r="U79" s="4">
        <v>0</v>
      </c>
      <c r="V79" s="4">
        <f>AVERAGE(Tabella5[[#This Row],[SII_1]:[SII_4]])</f>
        <v>0</v>
      </c>
      <c r="W79" s="4">
        <v>0</v>
      </c>
      <c r="X79" s="4">
        <v>0</v>
      </c>
      <c r="Y79" s="4">
        <v>0</v>
      </c>
      <c r="Z79" s="4">
        <v>0</v>
      </c>
      <c r="AA79" s="4">
        <f>AVERAGE(Tabella5[[#This Row],[V3_1]:[V3_4]])</f>
        <v>0</v>
      </c>
      <c r="AB79" s="4">
        <v>0</v>
      </c>
      <c r="AC79" s="4">
        <v>0</v>
      </c>
      <c r="AD79" s="4">
        <v>0</v>
      </c>
      <c r="AE79" s="4">
        <v>0</v>
      </c>
      <c r="AF79" s="4">
        <f>AVERAGE(Tabella5[[#This Row],[Y 450 B_1]:[Y 450 B_4]])</f>
        <v>0</v>
      </c>
    </row>
    <row r="80" spans="1:32" x14ac:dyDescent="0.25">
      <c r="A80" s="3" t="s">
        <v>77</v>
      </c>
      <c r="B80" s="3" t="s">
        <v>59</v>
      </c>
      <c r="C80" s="3"/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1.8979821025652734</v>
      </c>
      <c r="J80" s="4">
        <v>0</v>
      </c>
      <c r="K80" s="4">
        <v>0</v>
      </c>
      <c r="L80" s="4">
        <f>AVERAGE(Tabella5[[#This Row],[t0_1]:[t0_8]])</f>
        <v>0.23724776282065918</v>
      </c>
      <c r="M80" s="4">
        <v>0</v>
      </c>
      <c r="N80" s="4">
        <v>0</v>
      </c>
      <c r="O80" s="4">
        <v>0</v>
      </c>
      <c r="P80" s="4">
        <v>0</v>
      </c>
      <c r="Q80" s="4">
        <f>AVERAGE(Tabella5[[#This Row],[LPAL_1]:[LPAL_4]])</f>
        <v>0</v>
      </c>
      <c r="R80" s="4">
        <v>0</v>
      </c>
      <c r="S80" s="4">
        <v>0</v>
      </c>
      <c r="T80" s="4">
        <v>0</v>
      </c>
      <c r="U80" s="4">
        <v>0</v>
      </c>
      <c r="V80" s="4">
        <f>AVERAGE(Tabella5[[#This Row],[SII_1]:[SII_4]])</f>
        <v>0</v>
      </c>
      <c r="W80" s="4">
        <v>0</v>
      </c>
      <c r="X80" s="4">
        <v>0</v>
      </c>
      <c r="Y80" s="4">
        <v>0</v>
      </c>
      <c r="Z80" s="4">
        <v>0</v>
      </c>
      <c r="AA80" s="4">
        <f>AVERAGE(Tabella5[[#This Row],[V3_1]:[V3_4]])</f>
        <v>0</v>
      </c>
      <c r="AB80" s="4">
        <v>0</v>
      </c>
      <c r="AC80" s="4">
        <v>0</v>
      </c>
      <c r="AD80" s="4">
        <v>0</v>
      </c>
      <c r="AE80" s="4">
        <v>0</v>
      </c>
      <c r="AF80" s="4">
        <f>AVERAGE(Tabella5[[#This Row],[Y 450 B_1]:[Y 450 B_4]])</f>
        <v>0</v>
      </c>
    </row>
    <row r="81" spans="1:32" x14ac:dyDescent="0.25">
      <c r="A81" s="3" t="s">
        <v>259</v>
      </c>
      <c r="B81" s="3" t="s">
        <v>59</v>
      </c>
      <c r="C81" s="3"/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f>AVERAGE(Tabella5[[#This Row],[t0_1]:[t0_8]])</f>
        <v>0</v>
      </c>
      <c r="M81" s="4">
        <v>0</v>
      </c>
      <c r="N81" s="4">
        <v>0</v>
      </c>
      <c r="O81" s="4">
        <v>0</v>
      </c>
      <c r="P81" s="4">
        <v>0</v>
      </c>
      <c r="Q81" s="4">
        <f>AVERAGE(Tabella5[[#This Row],[LPAL_1]:[LPAL_4]])</f>
        <v>0</v>
      </c>
      <c r="R81" s="4">
        <v>4.2369583607665344</v>
      </c>
      <c r="S81" s="4">
        <v>1.9363103825369166</v>
      </c>
      <c r="T81" s="4">
        <v>1.0890818241834235</v>
      </c>
      <c r="U81" s="4">
        <v>1.2509842416048342</v>
      </c>
      <c r="V81" s="4">
        <f>AVERAGE(Tabella5[[#This Row],[SII_1]:[SII_4]])</f>
        <v>2.1283337022729274</v>
      </c>
      <c r="W81" s="4">
        <v>0</v>
      </c>
      <c r="X81" s="4">
        <v>0</v>
      </c>
      <c r="Y81" s="4">
        <v>0</v>
      </c>
      <c r="Z81" s="4">
        <v>0</v>
      </c>
      <c r="AA81" s="4">
        <f>AVERAGE(Tabella5[[#This Row],[V3_1]:[V3_4]])</f>
        <v>0</v>
      </c>
      <c r="AB81" s="4">
        <v>2.1040993567180726</v>
      </c>
      <c r="AC81" s="4">
        <v>2.2851431798174962</v>
      </c>
      <c r="AD81" s="4">
        <v>1.7075375984155006</v>
      </c>
      <c r="AE81" s="4">
        <v>2.7077592677542475</v>
      </c>
      <c r="AF81" s="4">
        <f>AVERAGE(Tabella5[[#This Row],[Y 450 B_1]:[Y 450 B_4]])</f>
        <v>2.2011348506763291</v>
      </c>
    </row>
    <row r="82" spans="1:32" x14ac:dyDescent="0.25">
      <c r="A82" s="3" t="s">
        <v>78</v>
      </c>
      <c r="B82" s="3" t="s">
        <v>59</v>
      </c>
      <c r="C82" s="3"/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f>AVERAGE(Tabella5[[#This Row],[t0_1]:[t0_8]])</f>
        <v>0</v>
      </c>
      <c r="M82" s="4">
        <v>2.3491546095712614</v>
      </c>
      <c r="N82" s="4">
        <v>2.9213785504019025</v>
      </c>
      <c r="O82" s="4">
        <v>2.9394724747895387</v>
      </c>
      <c r="P82" s="4">
        <v>4.7835137411635777</v>
      </c>
      <c r="Q82" s="4">
        <f>AVERAGE(Tabella5[[#This Row],[LPAL_1]:[LPAL_4]])</f>
        <v>3.2483798439815699</v>
      </c>
      <c r="R82" s="4">
        <v>5.6303670892035909</v>
      </c>
      <c r="S82" s="4">
        <v>7.0656182428182879</v>
      </c>
      <c r="T82" s="4">
        <v>4.4879482718108896</v>
      </c>
      <c r="U82" s="4">
        <v>4.0638123290345867</v>
      </c>
      <c r="V82" s="4">
        <f>AVERAGE(Tabella5[[#This Row],[SII_1]:[SII_4]])</f>
        <v>5.3119364832168392</v>
      </c>
      <c r="W82" s="4">
        <v>0</v>
      </c>
      <c r="X82" s="4">
        <v>0</v>
      </c>
      <c r="Y82" s="4">
        <v>0</v>
      </c>
      <c r="Z82" s="4">
        <v>0</v>
      </c>
      <c r="AA82" s="4">
        <f>AVERAGE(Tabella5[[#This Row],[V3_1]:[V3_4]])</f>
        <v>0</v>
      </c>
      <c r="AB82" s="4">
        <v>5.8797594666361714</v>
      </c>
      <c r="AC82" s="4">
        <v>11.062714767370391</v>
      </c>
      <c r="AD82" s="4">
        <v>4.2358558906338954</v>
      </c>
      <c r="AE82" s="4">
        <v>6.9131217331202466</v>
      </c>
      <c r="AF82" s="4">
        <f>AVERAGE(Tabella5[[#This Row],[Y 450 B_1]:[Y 450 B_4]])</f>
        <v>7.0228629644401757</v>
      </c>
    </row>
    <row r="83" spans="1:32" x14ac:dyDescent="0.25">
      <c r="A83" s="3" t="s">
        <v>260</v>
      </c>
      <c r="B83" s="3" t="s">
        <v>59</v>
      </c>
      <c r="C83" s="3"/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f>AVERAGE(Tabella5[[#This Row],[t0_1]:[t0_8]])</f>
        <v>0</v>
      </c>
      <c r="M83" s="4">
        <v>1.9116343908636588</v>
      </c>
      <c r="N83" s="4">
        <v>2.2504280657027449</v>
      </c>
      <c r="O83" s="4">
        <v>1.2787083374048387</v>
      </c>
      <c r="P83" s="4">
        <v>1.4995084281616569</v>
      </c>
      <c r="Q83" s="4">
        <f>AVERAGE(Tabella5[[#This Row],[LPAL_1]:[LPAL_4]])</f>
        <v>1.735069805533225</v>
      </c>
      <c r="R83" s="4">
        <v>0</v>
      </c>
      <c r="S83" s="4">
        <v>0</v>
      </c>
      <c r="T83" s="4">
        <v>0</v>
      </c>
      <c r="U83" s="4">
        <v>0</v>
      </c>
      <c r="V83" s="4">
        <f>AVERAGE(Tabella5[[#This Row],[SII_1]:[SII_4]])</f>
        <v>0</v>
      </c>
      <c r="W83" s="4">
        <v>0</v>
      </c>
      <c r="X83" s="4">
        <v>0</v>
      </c>
      <c r="Y83" s="4">
        <v>0</v>
      </c>
      <c r="Z83" s="4">
        <v>0</v>
      </c>
      <c r="AA83" s="4">
        <f>AVERAGE(Tabella5[[#This Row],[V3_1]:[V3_4]])</f>
        <v>0</v>
      </c>
      <c r="AB83" s="4">
        <v>0</v>
      </c>
      <c r="AC83" s="4">
        <v>0</v>
      </c>
      <c r="AD83" s="4">
        <v>0</v>
      </c>
      <c r="AE83" s="4">
        <v>0</v>
      </c>
      <c r="AF83" s="4">
        <f>AVERAGE(Tabella5[[#This Row],[Y 450 B_1]:[Y 450 B_4]])</f>
        <v>0</v>
      </c>
    </row>
    <row r="84" spans="1:32" x14ac:dyDescent="0.25">
      <c r="A84" s="3" t="s">
        <v>261</v>
      </c>
      <c r="B84" s="3" t="s">
        <v>59</v>
      </c>
      <c r="C84" s="3"/>
      <c r="D84" s="4">
        <v>10.691686061479141</v>
      </c>
      <c r="E84" s="4">
        <v>17.002235229342425</v>
      </c>
      <c r="F84" s="4">
        <v>8.4928159165025132</v>
      </c>
      <c r="G84" s="4">
        <v>24.682490603556602</v>
      </c>
      <c r="H84" s="4">
        <v>14</v>
      </c>
      <c r="I84" s="4">
        <v>11.471004695694139</v>
      </c>
      <c r="J84" s="4">
        <v>8.6801374859776583</v>
      </c>
      <c r="K84" s="4">
        <v>18.146842827301924</v>
      </c>
      <c r="L84" s="4">
        <f>AVERAGE(Tabella5[[#This Row],[t0_1]:[t0_8]])</f>
        <v>14.1459016024818</v>
      </c>
      <c r="M84" s="4">
        <v>19.642918961516337</v>
      </c>
      <c r="N84" s="4">
        <v>38.84527842866018</v>
      </c>
      <c r="O84" s="4">
        <v>9.6377267484475997</v>
      </c>
      <c r="P84" s="4">
        <v>47.080241871174891</v>
      </c>
      <c r="Q84" s="4">
        <f>AVERAGE(Tabella5[[#This Row],[LPAL_1]:[LPAL_4]])</f>
        <v>28.801541502449751</v>
      </c>
      <c r="R84" s="4">
        <v>12.116392538983984</v>
      </c>
      <c r="S84" s="4">
        <v>14.88200544722504</v>
      </c>
      <c r="T84" s="4">
        <v>8.2799890700545653</v>
      </c>
      <c r="U84" s="4">
        <v>9.5710584646803625</v>
      </c>
      <c r="V84" s="4">
        <f>AVERAGE(Tabella5[[#This Row],[SII_1]:[SII_4]])</f>
        <v>11.212361380235988</v>
      </c>
      <c r="W84" s="4">
        <v>4.581208987793846</v>
      </c>
      <c r="X84" s="4">
        <v>13.614580492067207</v>
      </c>
      <c r="Y84" s="4">
        <v>16.872565708595523</v>
      </c>
      <c r="Z84" s="4">
        <v>7.3333876079536742</v>
      </c>
      <c r="AA84" s="4">
        <f>AVERAGE(Tabella5[[#This Row],[V3_1]:[V3_4]])</f>
        <v>10.600435699102563</v>
      </c>
      <c r="AB84" s="4">
        <v>53.048540734495063</v>
      </c>
      <c r="AC84" s="4">
        <v>77.135532677625875</v>
      </c>
      <c r="AD84" s="4">
        <v>10.212424623404869</v>
      </c>
      <c r="AE84" s="4">
        <v>10.692385160837757</v>
      </c>
      <c r="AF84" s="4">
        <f>AVERAGE(Tabella5[[#This Row],[Y 450 B_1]:[Y 450 B_4]])</f>
        <v>37.772220799090888</v>
      </c>
    </row>
    <row r="85" spans="1:32" x14ac:dyDescent="0.25">
      <c r="A85" s="3" t="s">
        <v>80</v>
      </c>
      <c r="B85" s="3" t="s">
        <v>59</v>
      </c>
      <c r="C85" s="3"/>
      <c r="D85" s="4">
        <v>39.939800255196197</v>
      </c>
      <c r="E85" s="4">
        <v>9.9764918242011493</v>
      </c>
      <c r="F85" s="4">
        <v>10.6829352967478</v>
      </c>
      <c r="G85" s="4">
        <v>18.660194438757379</v>
      </c>
      <c r="H85" s="4">
        <v>14</v>
      </c>
      <c r="I85" s="4">
        <v>8.8780008563635828</v>
      </c>
      <c r="J85" s="4">
        <v>7.2334873521645342</v>
      </c>
      <c r="K85" s="4">
        <v>3.1595014067400284</v>
      </c>
      <c r="L85" s="4">
        <f>AVERAGE(Tabella5[[#This Row],[t0_1]:[t0_8]])</f>
        <v>14.066301428771334</v>
      </c>
      <c r="M85" s="4">
        <v>0</v>
      </c>
      <c r="N85" s="4">
        <v>0</v>
      </c>
      <c r="O85" s="4">
        <v>0</v>
      </c>
      <c r="P85" s="4">
        <v>0</v>
      </c>
      <c r="Q85" s="4">
        <f>AVERAGE(Tabella5[[#This Row],[LPAL_1]:[LPAL_4]])</f>
        <v>0</v>
      </c>
      <c r="R85" s="4">
        <v>0</v>
      </c>
      <c r="S85" s="4">
        <v>0</v>
      </c>
      <c r="T85" s="4">
        <v>0</v>
      </c>
      <c r="U85" s="4">
        <v>0</v>
      </c>
      <c r="V85" s="4">
        <f>AVERAGE(Tabella5[[#This Row],[SII_1]:[SII_4]])</f>
        <v>0</v>
      </c>
      <c r="W85" s="4">
        <v>0</v>
      </c>
      <c r="X85" s="4">
        <v>0</v>
      </c>
      <c r="Y85" s="4">
        <v>0</v>
      </c>
      <c r="Z85" s="4">
        <v>0</v>
      </c>
      <c r="AA85" s="4">
        <f>AVERAGE(Tabella5[[#This Row],[V3_1]:[V3_4]])</f>
        <v>0</v>
      </c>
      <c r="AB85" s="4">
        <v>0</v>
      </c>
      <c r="AC85" s="4">
        <v>0</v>
      </c>
      <c r="AD85" s="4">
        <v>0</v>
      </c>
      <c r="AE85" s="4">
        <v>0</v>
      </c>
      <c r="AF85" s="4">
        <f>AVERAGE(Tabella5[[#This Row],[Y 450 B_1]:[Y 450 B_4]])</f>
        <v>0</v>
      </c>
    </row>
    <row r="86" spans="1:32" x14ac:dyDescent="0.25">
      <c r="A86" s="3" t="s">
        <v>81</v>
      </c>
      <c r="B86" s="3" t="s">
        <v>59</v>
      </c>
      <c r="C86" s="3"/>
      <c r="D86" s="4">
        <v>3.5397086799424504</v>
      </c>
      <c r="E86" s="4">
        <v>0.77007477158757154</v>
      </c>
      <c r="F86" s="4">
        <v>0.85674748702644188</v>
      </c>
      <c r="G86" s="4">
        <v>4.5729925964712166</v>
      </c>
      <c r="H86" s="4">
        <v>2</v>
      </c>
      <c r="I86" s="4">
        <v>1.0595171697569694</v>
      </c>
      <c r="J86" s="4">
        <v>0</v>
      </c>
      <c r="K86" s="4">
        <v>0</v>
      </c>
      <c r="L86" s="4">
        <f>AVERAGE(Tabella5[[#This Row],[t0_1]:[t0_8]])</f>
        <v>1.599880088098081</v>
      </c>
      <c r="M86" s="4">
        <v>0</v>
      </c>
      <c r="N86" s="4">
        <v>0</v>
      </c>
      <c r="O86" s="4">
        <v>0</v>
      </c>
      <c r="P86" s="4">
        <v>0</v>
      </c>
      <c r="Q86" s="4">
        <f>AVERAGE(Tabella5[[#This Row],[LPAL_1]:[LPAL_4]])</f>
        <v>0</v>
      </c>
      <c r="R86" s="4">
        <v>0</v>
      </c>
      <c r="S86" s="4">
        <v>0</v>
      </c>
      <c r="T86" s="4">
        <v>0</v>
      </c>
      <c r="U86" s="4">
        <v>0</v>
      </c>
      <c r="V86" s="4">
        <f>AVERAGE(Tabella5[[#This Row],[SII_1]:[SII_4]])</f>
        <v>0</v>
      </c>
      <c r="W86" s="4">
        <v>0</v>
      </c>
      <c r="X86" s="4">
        <v>0</v>
      </c>
      <c r="Y86" s="4">
        <v>0</v>
      </c>
      <c r="Z86" s="4">
        <v>0</v>
      </c>
      <c r="AA86" s="4">
        <f>AVERAGE(Tabella5[[#This Row],[V3_1]:[V3_4]])</f>
        <v>0</v>
      </c>
      <c r="AB86" s="4">
        <v>0</v>
      </c>
      <c r="AC86" s="4">
        <v>0</v>
      </c>
      <c r="AD86" s="4">
        <v>0</v>
      </c>
      <c r="AE86" s="4">
        <v>0</v>
      </c>
      <c r="AF86" s="4">
        <f>AVERAGE(Tabella5[[#This Row],[Y 450 B_1]:[Y 450 B_4]])</f>
        <v>0</v>
      </c>
    </row>
    <row r="87" spans="1:32" x14ac:dyDescent="0.25">
      <c r="A87" s="3" t="s">
        <v>262</v>
      </c>
      <c r="B87" s="3" t="s">
        <v>83</v>
      </c>
      <c r="C87" s="3"/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f>AVERAGE(Tabella5[[#This Row],[t0_1]:[t0_8]])</f>
        <v>0</v>
      </c>
      <c r="M87" s="4">
        <v>0</v>
      </c>
      <c r="N87" s="4">
        <v>0</v>
      </c>
      <c r="O87" s="4">
        <v>0</v>
      </c>
      <c r="P87" s="4">
        <v>0</v>
      </c>
      <c r="Q87" s="4">
        <f>AVERAGE(Tabella5[[#This Row],[LPAL_1]:[LPAL_4]])</f>
        <v>0</v>
      </c>
      <c r="R87" s="4">
        <v>0</v>
      </c>
      <c r="S87" s="4">
        <v>0</v>
      </c>
      <c r="T87" s="4">
        <v>0</v>
      </c>
      <c r="U87" s="4">
        <v>0</v>
      </c>
      <c r="V87" s="4">
        <f>AVERAGE(Tabella5[[#This Row],[SII_1]:[SII_4]])</f>
        <v>0</v>
      </c>
      <c r="W87" s="4">
        <v>0.95355385497235334</v>
      </c>
      <c r="X87" s="4">
        <v>2.6765724183897284</v>
      </c>
      <c r="Y87" s="4">
        <v>4.0648405224997095</v>
      </c>
      <c r="Z87" s="4">
        <v>2.2978743063672167</v>
      </c>
      <c r="AA87" s="4">
        <f>AVERAGE(Tabella5[[#This Row],[V3_1]:[V3_4]])</f>
        <v>2.4982102755572519</v>
      </c>
      <c r="AB87" s="4">
        <v>0</v>
      </c>
      <c r="AC87" s="4">
        <v>0</v>
      </c>
      <c r="AD87" s="4">
        <v>0</v>
      </c>
      <c r="AE87" s="4">
        <v>0</v>
      </c>
      <c r="AF87" s="4">
        <f>AVERAGE(Tabella5[[#This Row],[Y 450 B_1]:[Y 450 B_4]])</f>
        <v>0</v>
      </c>
    </row>
    <row r="88" spans="1:32" x14ac:dyDescent="0.25">
      <c r="A88" s="3" t="s">
        <v>84</v>
      </c>
      <c r="B88" s="3" t="s">
        <v>83</v>
      </c>
      <c r="C88" s="3"/>
      <c r="D88" s="4">
        <v>61.447089917785753</v>
      </c>
      <c r="E88" s="4">
        <v>31.80110954214533</v>
      </c>
      <c r="F88" s="4">
        <v>52.262913009726113</v>
      </c>
      <c r="G88" s="4">
        <v>71.635571096213496</v>
      </c>
      <c r="H88" s="4">
        <v>58</v>
      </c>
      <c r="I88" s="4">
        <v>43.452484639866221</v>
      </c>
      <c r="J88" s="4">
        <v>73.649024153360983</v>
      </c>
      <c r="K88" s="4">
        <v>71.06771545492424</v>
      </c>
      <c r="L88" s="4">
        <f>AVERAGE(Tabella5[[#This Row],[t0_1]:[t0_8]])</f>
        <v>57.914488476752766</v>
      </c>
      <c r="M88" s="4">
        <v>62.067889689028654</v>
      </c>
      <c r="N88" s="4">
        <v>39.953270643399726</v>
      </c>
      <c r="O88" s="4">
        <v>10.512381351265905</v>
      </c>
      <c r="P88" s="4">
        <v>64.507951494417341</v>
      </c>
      <c r="Q88" s="4">
        <f>AVERAGE(Tabella5[[#This Row],[LPAL_1]:[LPAL_4]])</f>
        <v>44.260373294527909</v>
      </c>
      <c r="R88" s="4">
        <v>78.311037677938074</v>
      </c>
      <c r="S88" s="4">
        <v>14.261193119616046</v>
      </c>
      <c r="T88" s="4">
        <v>37.366067481247711</v>
      </c>
      <c r="U88" s="4">
        <v>33.373116743319734</v>
      </c>
      <c r="V88" s="4">
        <f>AVERAGE(Tabella5[[#This Row],[SII_1]:[SII_4]])</f>
        <v>40.827853755530391</v>
      </c>
      <c r="W88" s="4">
        <v>29.661975323258513</v>
      </c>
      <c r="X88" s="4">
        <v>28.491026887955297</v>
      </c>
      <c r="Y88" s="4">
        <v>9.7260027115871637</v>
      </c>
      <c r="Z88" s="4">
        <v>54.328235226051682</v>
      </c>
      <c r="AA88" s="4">
        <f>AVERAGE(Tabella5[[#This Row],[V3_1]:[V3_4]])</f>
        <v>30.551810037213166</v>
      </c>
      <c r="AB88" s="4">
        <v>47.18211157440706</v>
      </c>
      <c r="AC88" s="4">
        <v>43.459450367970639</v>
      </c>
      <c r="AD88" s="4">
        <v>33.169008432129722</v>
      </c>
      <c r="AE88" s="4">
        <v>41.59963724567077</v>
      </c>
      <c r="AF88" s="4">
        <f>AVERAGE(Tabella5[[#This Row],[Y 450 B_1]:[Y 450 B_4]])</f>
        <v>41.35255190504455</v>
      </c>
    </row>
    <row r="89" spans="1:32" x14ac:dyDescent="0.25">
      <c r="A89" s="3" t="s">
        <v>263</v>
      </c>
      <c r="B89" s="3" t="s">
        <v>86</v>
      </c>
      <c r="C89" s="3"/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f>AVERAGE(Tabella5[[#This Row],[t0_1]:[t0_8]])</f>
        <v>0</v>
      </c>
      <c r="M89" s="4">
        <v>34.72310725098103</v>
      </c>
      <c r="N89" s="4">
        <v>37</v>
      </c>
      <c r="O89" s="4">
        <v>35.411916080248545</v>
      </c>
      <c r="P89" s="4">
        <v>42.257779200230843</v>
      </c>
      <c r="Q89" s="4">
        <f>AVERAGE(Tabella5[[#This Row],[LPAL_1]:[LPAL_4]])</f>
        <v>37.348200632865101</v>
      </c>
      <c r="R89" s="4">
        <v>0</v>
      </c>
      <c r="S89" s="4">
        <v>0</v>
      </c>
      <c r="T89" s="4">
        <v>0</v>
      </c>
      <c r="U89" s="4">
        <v>0</v>
      </c>
      <c r="V89" s="4">
        <f>AVERAGE(Tabella5[[#This Row],[SII_1]:[SII_4]])</f>
        <v>0</v>
      </c>
      <c r="W89" s="4">
        <v>0</v>
      </c>
      <c r="X89" s="4">
        <v>0</v>
      </c>
      <c r="Y89" s="4">
        <v>0</v>
      </c>
      <c r="Z89" s="4">
        <v>0</v>
      </c>
      <c r="AA89" s="4">
        <f>AVERAGE(Tabella5[[#This Row],[V3_1]:[V3_4]])</f>
        <v>0</v>
      </c>
      <c r="AB89" s="4">
        <v>0</v>
      </c>
      <c r="AC89" s="4">
        <v>0</v>
      </c>
      <c r="AD89" s="4">
        <v>0</v>
      </c>
      <c r="AE89" s="4">
        <v>0</v>
      </c>
      <c r="AF89" s="4">
        <f>AVERAGE(Tabella5[[#This Row],[Y 450 B_1]:[Y 450 B_4]])</f>
        <v>0</v>
      </c>
    </row>
    <row r="90" spans="1:32" x14ac:dyDescent="0.25">
      <c r="A90" s="3" t="s">
        <v>87</v>
      </c>
      <c r="B90" s="3" t="s">
        <v>86</v>
      </c>
      <c r="C90" s="3"/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f>AVERAGE(Tabella5[[#This Row],[t0_1]:[t0_8]])</f>
        <v>0</v>
      </c>
      <c r="M90" s="4">
        <v>0</v>
      </c>
      <c r="N90" s="4">
        <v>0</v>
      </c>
      <c r="O90" s="4">
        <v>0</v>
      </c>
      <c r="P90" s="4">
        <v>0</v>
      </c>
      <c r="Q90" s="4">
        <f>AVERAGE(Tabella5[[#This Row],[LPAL_1]:[LPAL_4]])</f>
        <v>0</v>
      </c>
      <c r="R90" s="4">
        <v>0</v>
      </c>
      <c r="S90" s="4">
        <v>0</v>
      </c>
      <c r="T90" s="4">
        <v>0</v>
      </c>
      <c r="U90" s="4">
        <v>0</v>
      </c>
      <c r="V90" s="4">
        <f>AVERAGE(Tabella5[[#This Row],[SII_1]:[SII_4]])</f>
        <v>0</v>
      </c>
      <c r="W90" s="4">
        <v>0</v>
      </c>
      <c r="X90" s="4">
        <v>0</v>
      </c>
      <c r="Y90" s="4">
        <v>0</v>
      </c>
      <c r="Z90" s="4">
        <v>0</v>
      </c>
      <c r="AA90" s="4">
        <f>AVERAGE(Tabella5[[#This Row],[V3_1]:[V3_4]])</f>
        <v>0</v>
      </c>
      <c r="AB90" s="4">
        <v>0.29275829123936808</v>
      </c>
      <c r="AC90" s="4">
        <v>0.11025262452177709</v>
      </c>
      <c r="AD90" s="4">
        <v>0.15753064601541536</v>
      </c>
      <c r="AE90" s="4">
        <v>0.6917598068425348</v>
      </c>
      <c r="AF90" s="4">
        <f>AVERAGE(Tabella5[[#This Row],[Y 450 B_1]:[Y 450 B_4]])</f>
        <v>0.31307534215477384</v>
      </c>
    </row>
    <row r="91" spans="1:32" x14ac:dyDescent="0.25">
      <c r="A91" s="3" t="s">
        <v>264</v>
      </c>
      <c r="B91" s="3" t="s">
        <v>86</v>
      </c>
      <c r="C91" s="3"/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f>AVERAGE(Tabella5[[#This Row],[t0_1]:[t0_8]])</f>
        <v>0</v>
      </c>
      <c r="M91" s="4">
        <v>3.1471950648694742</v>
      </c>
      <c r="N91" s="4">
        <v>4.2177788454346228</v>
      </c>
      <c r="O91" s="4">
        <v>4.0092926550685073</v>
      </c>
      <c r="P91" s="4">
        <v>4.3583903161128292</v>
      </c>
      <c r="Q91" s="4">
        <f>AVERAGE(Tabella5[[#This Row],[LPAL_1]:[LPAL_4]])</f>
        <v>3.9331642203713582</v>
      </c>
      <c r="R91" s="4">
        <v>4</v>
      </c>
      <c r="S91" s="4">
        <v>3.6547174665583775</v>
      </c>
      <c r="T91" s="4">
        <v>4.9538191758104846</v>
      </c>
      <c r="U91" s="4">
        <v>4.4475764818854424</v>
      </c>
      <c r="V91" s="4">
        <f>AVERAGE(Tabella5[[#This Row],[SII_1]:[SII_4]])</f>
        <v>4.2640282810635757</v>
      </c>
      <c r="W91" s="4">
        <v>0</v>
      </c>
      <c r="X91" s="4">
        <v>0</v>
      </c>
      <c r="Y91" s="4">
        <v>0</v>
      </c>
      <c r="Z91" s="4">
        <v>0</v>
      </c>
      <c r="AA91" s="4">
        <f>AVERAGE(Tabella5[[#This Row],[V3_1]:[V3_4]])</f>
        <v>0</v>
      </c>
      <c r="AB91" s="4">
        <v>0</v>
      </c>
      <c r="AC91" s="4">
        <v>0</v>
      </c>
      <c r="AD91" s="4">
        <v>0</v>
      </c>
      <c r="AE91" s="4">
        <v>0</v>
      </c>
      <c r="AF91" s="4">
        <f>AVERAGE(Tabella5[[#This Row],[Y 450 B_1]:[Y 450 B_4]])</f>
        <v>0</v>
      </c>
    </row>
    <row r="92" spans="1:32" x14ac:dyDescent="0.25">
      <c r="A92" s="3" t="s">
        <v>265</v>
      </c>
      <c r="B92" s="3" t="s">
        <v>86</v>
      </c>
      <c r="C92" s="3"/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f>AVERAGE(Tabella5[[#This Row],[t0_1]:[t0_8]])</f>
        <v>0</v>
      </c>
      <c r="M92" s="4">
        <v>0</v>
      </c>
      <c r="N92" s="4">
        <v>0</v>
      </c>
      <c r="O92" s="4">
        <v>0</v>
      </c>
      <c r="P92" s="4">
        <v>0</v>
      </c>
      <c r="Q92" s="4">
        <f>AVERAGE(Tabella5[[#This Row],[LPAL_1]:[LPAL_4]])</f>
        <v>0</v>
      </c>
      <c r="R92" s="4">
        <v>14</v>
      </c>
      <c r="S92" s="4">
        <v>12.515973393662943</v>
      </c>
      <c r="T92" s="4">
        <v>10.313540455407416</v>
      </c>
      <c r="U92" s="4">
        <v>19.186859857163064</v>
      </c>
      <c r="V92" s="4">
        <f>AVERAGE(Tabella5[[#This Row],[SII_1]:[SII_4]])</f>
        <v>14.004093426558356</v>
      </c>
      <c r="W92" s="4">
        <v>0</v>
      </c>
      <c r="X92" s="4">
        <v>0</v>
      </c>
      <c r="Y92" s="4">
        <v>0</v>
      </c>
      <c r="Z92" s="4">
        <v>0</v>
      </c>
      <c r="AA92" s="4">
        <f>AVERAGE(Tabella5[[#This Row],[V3_1]:[V3_4]])</f>
        <v>0</v>
      </c>
      <c r="AB92" s="4">
        <v>16.559457249574137</v>
      </c>
      <c r="AC92" s="4">
        <v>13.247425487595354</v>
      </c>
      <c r="AD92" s="4">
        <v>12.765031080133779</v>
      </c>
      <c r="AE92" s="4">
        <v>9.9454439315640517</v>
      </c>
      <c r="AF92" s="4">
        <f>AVERAGE(Tabella5[[#This Row],[Y 450 B_1]:[Y 450 B_4]])</f>
        <v>13.12933943721683</v>
      </c>
    </row>
    <row r="93" spans="1:32" x14ac:dyDescent="0.25">
      <c r="A93" s="3" t="s">
        <v>266</v>
      </c>
      <c r="B93" s="3" t="s">
        <v>86</v>
      </c>
      <c r="C93" s="3"/>
      <c r="D93" s="4">
        <v>17.511018349064074</v>
      </c>
      <c r="E93" s="4">
        <v>13.743860769365682</v>
      </c>
      <c r="F93" s="4">
        <v>22.673355231489015</v>
      </c>
      <c r="G93" s="4">
        <v>23.215593499374268</v>
      </c>
      <c r="H93" s="4">
        <v>18</v>
      </c>
      <c r="I93" s="4">
        <v>14.628393781402144</v>
      </c>
      <c r="J93" s="4">
        <v>16.143379577245273</v>
      </c>
      <c r="K93" s="4">
        <v>15.085537367199338</v>
      </c>
      <c r="L93" s="4">
        <f>AVERAGE(Tabella5[[#This Row],[t0_1]:[t0_8]])</f>
        <v>17.625142321892472</v>
      </c>
      <c r="M93" s="4">
        <v>49.540077383359112</v>
      </c>
      <c r="N93" s="4">
        <v>58</v>
      </c>
      <c r="O93" s="4">
        <v>49.419977046604878</v>
      </c>
      <c r="P93" s="4">
        <v>75.038571778816802</v>
      </c>
      <c r="Q93" s="4">
        <f>AVERAGE(Tabella5[[#This Row],[LPAL_1]:[LPAL_4]])</f>
        <v>57.999656552195205</v>
      </c>
      <c r="R93" s="4">
        <v>75.863387193813793</v>
      </c>
      <c r="S93" s="4">
        <v>62.489447365869999</v>
      </c>
      <c r="T93" s="4">
        <v>28.425035611187358</v>
      </c>
      <c r="U93" s="4">
        <v>35.401170192393081</v>
      </c>
      <c r="V93" s="4">
        <f>AVERAGE(Tabella5[[#This Row],[SII_1]:[SII_4]])</f>
        <v>50.544760090816055</v>
      </c>
      <c r="W93" s="4">
        <v>28.423967920199043</v>
      </c>
      <c r="X93" s="4">
        <v>36.222063027558356</v>
      </c>
      <c r="Y93" s="4">
        <v>29.359826453529614</v>
      </c>
      <c r="Z93" s="4">
        <v>38.748878446898757</v>
      </c>
      <c r="AA93" s="4">
        <f>AVERAGE(Tabella5[[#This Row],[V3_1]:[V3_4]])</f>
        <v>33.18868396204644</v>
      </c>
      <c r="AB93" s="4">
        <v>47.399596741605791</v>
      </c>
      <c r="AC93" s="4">
        <v>75.589190172912652</v>
      </c>
      <c r="AD93" s="4">
        <v>25.903582277108779</v>
      </c>
      <c r="AE93" s="4">
        <v>56.556058064812234</v>
      </c>
      <c r="AF93" s="4">
        <f>AVERAGE(Tabella5[[#This Row],[Y 450 B_1]:[Y 450 B_4]])</f>
        <v>51.362106814109865</v>
      </c>
    </row>
    <row r="94" spans="1:32" x14ac:dyDescent="0.25">
      <c r="A94" s="3" t="s">
        <v>267</v>
      </c>
      <c r="B94" s="3" t="s">
        <v>86</v>
      </c>
      <c r="C94" s="3"/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f>AVERAGE(Tabella5[[#This Row],[t0_1]:[t0_8]])</f>
        <v>0</v>
      </c>
      <c r="M94" s="4">
        <v>0</v>
      </c>
      <c r="N94" s="4">
        <v>0</v>
      </c>
      <c r="O94" s="4">
        <v>0</v>
      </c>
      <c r="P94" s="4">
        <v>0</v>
      </c>
      <c r="Q94" s="4">
        <f>AVERAGE(Tabella5[[#This Row],[LPAL_1]:[LPAL_4]])</f>
        <v>0</v>
      </c>
      <c r="R94" s="4">
        <v>0</v>
      </c>
      <c r="S94" s="4">
        <v>0</v>
      </c>
      <c r="T94" s="4">
        <v>0</v>
      </c>
      <c r="U94" s="4">
        <v>0</v>
      </c>
      <c r="V94" s="4">
        <f>AVERAGE(Tabella5[[#This Row],[SII_1]:[SII_4]])</f>
        <v>0</v>
      </c>
      <c r="W94" s="4">
        <v>155.31903939250813</v>
      </c>
      <c r="X94" s="4">
        <v>53</v>
      </c>
      <c r="Y94" s="4">
        <v>1.3905804059753899</v>
      </c>
      <c r="Z94" s="4">
        <v>1.2124369093713228</v>
      </c>
      <c r="AA94" s="4">
        <f>AVERAGE(Tabella5[[#This Row],[V3_1]:[V3_4]])</f>
        <v>52.730514176963709</v>
      </c>
      <c r="AB94" s="4">
        <v>0</v>
      </c>
      <c r="AC94" s="4">
        <v>0</v>
      </c>
      <c r="AD94" s="4">
        <v>0</v>
      </c>
      <c r="AE94" s="4">
        <v>0</v>
      </c>
      <c r="AF94" s="4">
        <f>AVERAGE(Tabella5[[#This Row],[Y 450 B_1]:[Y 450 B_4]])</f>
        <v>0</v>
      </c>
    </row>
    <row r="95" spans="1:32" x14ac:dyDescent="0.25">
      <c r="A95" s="3" t="s">
        <v>268</v>
      </c>
      <c r="B95" s="3" t="s">
        <v>86</v>
      </c>
      <c r="C95" s="3"/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f>AVERAGE(Tabella5[[#This Row],[t0_1]:[t0_8]])</f>
        <v>0</v>
      </c>
      <c r="M95" s="4">
        <v>0</v>
      </c>
      <c r="N95" s="4">
        <v>0</v>
      </c>
      <c r="O95" s="4">
        <v>0</v>
      </c>
      <c r="P95" s="4">
        <v>0</v>
      </c>
      <c r="Q95" s="4">
        <f>AVERAGE(Tabella5[[#This Row],[LPAL_1]:[LPAL_4]])</f>
        <v>0</v>
      </c>
      <c r="R95" s="4">
        <v>0</v>
      </c>
      <c r="S95" s="4">
        <v>0</v>
      </c>
      <c r="T95" s="4">
        <v>0</v>
      </c>
      <c r="U95" s="4">
        <v>0</v>
      </c>
      <c r="V95" s="4">
        <f>AVERAGE(Tabella5[[#This Row],[SII_1]:[SII_4]])</f>
        <v>0</v>
      </c>
      <c r="W95" s="4">
        <v>15.797561346753371</v>
      </c>
      <c r="X95" s="4">
        <v>29.781667695300357</v>
      </c>
      <c r="Y95" s="4">
        <v>24.596804379110708</v>
      </c>
      <c r="Z95" s="4">
        <v>1.0500448328527472</v>
      </c>
      <c r="AA95" s="4">
        <f>AVERAGE(Tabella5[[#This Row],[V3_1]:[V3_4]])</f>
        <v>17.806519563504295</v>
      </c>
      <c r="AB95" s="4">
        <v>0</v>
      </c>
      <c r="AC95" s="4">
        <v>0</v>
      </c>
      <c r="AD95" s="4">
        <v>0</v>
      </c>
      <c r="AE95" s="4">
        <v>0</v>
      </c>
      <c r="AF95" s="4">
        <f>AVERAGE(Tabella5[[#This Row],[Y 450 B_1]:[Y 450 B_4]])</f>
        <v>0</v>
      </c>
    </row>
    <row r="96" spans="1:32" x14ac:dyDescent="0.25">
      <c r="A96" s="3" t="s">
        <v>269</v>
      </c>
      <c r="B96" s="3" t="s">
        <v>86</v>
      </c>
      <c r="C96" s="3"/>
      <c r="D96" s="4">
        <v>8.0111872705418747</v>
      </c>
      <c r="E96" s="4">
        <v>20.253400650550148</v>
      </c>
      <c r="F96" s="4">
        <v>13.414040723030924</v>
      </c>
      <c r="G96" s="4">
        <v>7.5384840112357399</v>
      </c>
      <c r="H96" s="4">
        <v>13</v>
      </c>
      <c r="I96" s="4">
        <v>20.666998278969736</v>
      </c>
      <c r="J96" s="4">
        <v>17.192595754702054</v>
      </c>
      <c r="K96" s="4">
        <v>7.1251014555314134</v>
      </c>
      <c r="L96" s="4">
        <f>AVERAGE(Tabella5[[#This Row],[t0_1]:[t0_8]])</f>
        <v>13.400226018070235</v>
      </c>
      <c r="M96" s="4">
        <v>0</v>
      </c>
      <c r="N96" s="4">
        <v>0</v>
      </c>
      <c r="O96" s="4">
        <v>0</v>
      </c>
      <c r="P96" s="4">
        <v>0</v>
      </c>
      <c r="Q96" s="4">
        <f>AVERAGE(Tabella5[[#This Row],[LPAL_1]:[LPAL_4]])</f>
        <v>0</v>
      </c>
      <c r="R96" s="4">
        <v>0</v>
      </c>
      <c r="S96" s="4">
        <v>0</v>
      </c>
      <c r="T96" s="4">
        <v>0</v>
      </c>
      <c r="U96" s="4">
        <v>0</v>
      </c>
      <c r="V96" s="4">
        <f>AVERAGE(Tabella5[[#This Row],[SII_1]:[SII_4]])</f>
        <v>0</v>
      </c>
      <c r="W96" s="4">
        <v>7.3629584856997479</v>
      </c>
      <c r="X96" s="4">
        <v>14.760661665040827</v>
      </c>
      <c r="Y96" s="4">
        <v>6.0342254162907976</v>
      </c>
      <c r="Z96" s="4">
        <v>8.4961933917539536</v>
      </c>
      <c r="AA96" s="4">
        <f>AVERAGE(Tabella5[[#This Row],[V3_1]:[V3_4]])</f>
        <v>9.1635097396963321</v>
      </c>
      <c r="AB96" s="4">
        <v>0</v>
      </c>
      <c r="AC96" s="4">
        <v>0</v>
      </c>
      <c r="AD96" s="4">
        <v>0</v>
      </c>
      <c r="AE96" s="4">
        <v>0</v>
      </c>
      <c r="AF96" s="4">
        <f>AVERAGE(Tabella5[[#This Row],[Y 450 B_1]:[Y 450 B_4]])</f>
        <v>0</v>
      </c>
    </row>
    <row r="97" spans="1:32" x14ac:dyDescent="0.25">
      <c r="A97" s="3" t="s">
        <v>270</v>
      </c>
      <c r="B97" s="3" t="s">
        <v>86</v>
      </c>
      <c r="C97" s="3"/>
      <c r="D97" s="4">
        <v>24.939691485283536</v>
      </c>
      <c r="E97" s="4">
        <v>4.6906509356333146</v>
      </c>
      <c r="F97" s="4">
        <v>6.6278503341470048</v>
      </c>
      <c r="G97" s="4">
        <v>11.453766785375578</v>
      </c>
      <c r="H97" s="4">
        <v>19</v>
      </c>
      <c r="I97" s="4">
        <v>17.792853868099858</v>
      </c>
      <c r="J97" s="4">
        <v>45.214927932950062</v>
      </c>
      <c r="K97" s="4">
        <v>19.140254028052603</v>
      </c>
      <c r="L97" s="4">
        <f>AVERAGE(Tabella5[[#This Row],[t0_1]:[t0_8]])</f>
        <v>18.607499421192742</v>
      </c>
      <c r="M97" s="4">
        <v>0</v>
      </c>
      <c r="N97" s="4">
        <v>0</v>
      </c>
      <c r="O97" s="4">
        <v>0</v>
      </c>
      <c r="P97" s="4">
        <v>0</v>
      </c>
      <c r="Q97" s="4">
        <f>AVERAGE(Tabella5[[#This Row],[LPAL_1]:[LPAL_4]])</f>
        <v>0</v>
      </c>
      <c r="R97" s="4">
        <v>0</v>
      </c>
      <c r="S97" s="4">
        <v>0</v>
      </c>
      <c r="T97" s="4">
        <v>0</v>
      </c>
      <c r="U97" s="4">
        <v>0</v>
      </c>
      <c r="V97" s="4">
        <f>AVERAGE(Tabella5[[#This Row],[SII_1]:[SII_4]])</f>
        <v>0</v>
      </c>
      <c r="W97" s="4">
        <v>0</v>
      </c>
      <c r="X97" s="4">
        <v>0</v>
      </c>
      <c r="Y97" s="4">
        <v>0</v>
      </c>
      <c r="Z97" s="4">
        <v>0</v>
      </c>
      <c r="AA97" s="4">
        <f>AVERAGE(Tabella5[[#This Row],[V3_1]:[V3_4]])</f>
        <v>0</v>
      </c>
      <c r="AB97" s="4">
        <v>0</v>
      </c>
      <c r="AC97" s="4">
        <v>0</v>
      </c>
      <c r="AD97" s="4">
        <v>0</v>
      </c>
      <c r="AE97" s="4">
        <v>0</v>
      </c>
      <c r="AF97" s="4">
        <f>AVERAGE(Tabella5[[#This Row],[Y 450 B_1]:[Y 450 B_4]])</f>
        <v>0</v>
      </c>
    </row>
    <row r="98" spans="1:32" x14ac:dyDescent="0.25">
      <c r="A98" s="3" t="s">
        <v>271</v>
      </c>
      <c r="B98" s="3" t="s">
        <v>86</v>
      </c>
      <c r="C98" s="3"/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f>AVERAGE(Tabella5[[#This Row],[t0_1]:[t0_8]])</f>
        <v>0</v>
      </c>
      <c r="M98" s="4">
        <v>103.36509971749896</v>
      </c>
      <c r="N98" s="4">
        <v>0.51433406242923763</v>
      </c>
      <c r="O98" s="4">
        <v>9.7656566040361076E-2</v>
      </c>
      <c r="P98" s="4">
        <v>116.42371229958037</v>
      </c>
      <c r="Q98" s="4">
        <f>AVERAGE(Tabella5[[#This Row],[LPAL_1]:[LPAL_4]])</f>
        <v>55.100200661387234</v>
      </c>
      <c r="R98" s="4">
        <v>133.41225660353669</v>
      </c>
      <c r="S98" s="4">
        <v>0.45287736235239762</v>
      </c>
      <c r="T98" s="4">
        <v>80.110772182003345</v>
      </c>
      <c r="U98" s="4">
        <v>0.66859908543006086</v>
      </c>
      <c r="V98" s="4">
        <f>AVERAGE(Tabella5[[#This Row],[SII_1]:[SII_4]])</f>
        <v>53.661126308330623</v>
      </c>
      <c r="W98" s="4">
        <v>45.499270283652685</v>
      </c>
      <c r="X98" s="4">
        <v>119.50122112997258</v>
      </c>
      <c r="Y98" s="4">
        <v>94.921539746838192</v>
      </c>
      <c r="Z98" s="4">
        <v>102.96515286791055</v>
      </c>
      <c r="AA98" s="4">
        <f>AVERAGE(Tabella5[[#This Row],[V3_1]:[V3_4]])</f>
        <v>90.721796007093502</v>
      </c>
      <c r="AB98" s="4">
        <v>0</v>
      </c>
      <c r="AC98" s="4">
        <v>0</v>
      </c>
      <c r="AD98" s="4">
        <v>0</v>
      </c>
      <c r="AE98" s="4">
        <v>0</v>
      </c>
      <c r="AF98" s="4">
        <f>AVERAGE(Tabella5[[#This Row],[Y 450 B_1]:[Y 450 B_4]])</f>
        <v>0</v>
      </c>
    </row>
    <row r="99" spans="1:32" x14ac:dyDescent="0.25">
      <c r="A99" s="3" t="s">
        <v>272</v>
      </c>
      <c r="B99" s="3" t="s">
        <v>86</v>
      </c>
      <c r="C99" s="3"/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f>AVERAGE(Tabella5[[#This Row],[t0_1]:[t0_8]])</f>
        <v>0</v>
      </c>
      <c r="M99" s="4">
        <v>7.6904714871850519</v>
      </c>
      <c r="N99" s="4">
        <v>6.3919625378761005</v>
      </c>
      <c r="O99" s="4">
        <v>4.8910175834311582</v>
      </c>
      <c r="P99" s="4">
        <v>16.033733683934532</v>
      </c>
      <c r="Q99" s="4">
        <f>AVERAGE(Tabella5[[#This Row],[LPAL_1]:[LPAL_4]])</f>
        <v>8.75179632310671</v>
      </c>
      <c r="R99" s="4">
        <v>24.771532934627441</v>
      </c>
      <c r="S99" s="4">
        <v>10.453183477721257</v>
      </c>
      <c r="T99" s="4">
        <v>6.1171592408828444</v>
      </c>
      <c r="U99" s="4">
        <v>6.5999719992450148</v>
      </c>
      <c r="V99" s="4">
        <f>AVERAGE(Tabella5[[#This Row],[SII_1]:[SII_4]])</f>
        <v>11.985461913119138</v>
      </c>
      <c r="W99" s="4">
        <v>0</v>
      </c>
      <c r="X99" s="4">
        <v>0</v>
      </c>
      <c r="Y99" s="4">
        <v>0</v>
      </c>
      <c r="Z99" s="4">
        <v>0</v>
      </c>
      <c r="AA99" s="4">
        <f>AVERAGE(Tabella5[[#This Row],[V3_1]:[V3_4]])</f>
        <v>0</v>
      </c>
      <c r="AB99" s="4">
        <v>0</v>
      </c>
      <c r="AC99" s="4">
        <v>0</v>
      </c>
      <c r="AD99" s="4">
        <v>0</v>
      </c>
      <c r="AE99" s="4">
        <v>0</v>
      </c>
      <c r="AF99" s="4">
        <f>AVERAGE(Tabella5[[#This Row],[Y 450 B_1]:[Y 450 B_4]])</f>
        <v>0</v>
      </c>
    </row>
    <row r="100" spans="1:32" x14ac:dyDescent="0.25">
      <c r="A100" s="3" t="s">
        <v>273</v>
      </c>
      <c r="B100" s="3" t="s">
        <v>86</v>
      </c>
      <c r="C100" s="3"/>
      <c r="D100" s="4">
        <v>3.1641654971653415</v>
      </c>
      <c r="E100" s="4">
        <v>1.5254790483132479</v>
      </c>
      <c r="F100" s="4">
        <v>3.2391428100822375</v>
      </c>
      <c r="G100" s="4">
        <v>4.9113076383913672</v>
      </c>
      <c r="H100" s="4">
        <v>3</v>
      </c>
      <c r="I100" s="4">
        <v>2.8717267152525134</v>
      </c>
      <c r="J100" s="4">
        <v>2.6866759222800347</v>
      </c>
      <c r="K100" s="4">
        <v>2.3893633511411849</v>
      </c>
      <c r="L100" s="4">
        <f>AVERAGE(Tabella5[[#This Row],[t0_1]:[t0_8]])</f>
        <v>2.9734826228282407</v>
      </c>
      <c r="M100" s="4">
        <v>0</v>
      </c>
      <c r="N100" s="4">
        <v>0</v>
      </c>
      <c r="O100" s="4">
        <v>0</v>
      </c>
      <c r="P100" s="4">
        <v>0</v>
      </c>
      <c r="Q100" s="4">
        <f>AVERAGE(Tabella5[[#This Row],[LPAL_1]:[LPAL_4]])</f>
        <v>0</v>
      </c>
      <c r="R100" s="4">
        <v>6.3103219540019628</v>
      </c>
      <c r="S100" s="4">
        <v>8.2235077216963752</v>
      </c>
      <c r="T100" s="4">
        <v>4.7684468689016155</v>
      </c>
      <c r="U100" s="4">
        <v>4.4485784539111384</v>
      </c>
      <c r="V100" s="4">
        <f>AVERAGE(Tabella5[[#This Row],[SII_1]:[SII_4]])</f>
        <v>5.9377137496277737</v>
      </c>
      <c r="W100" s="4">
        <v>0</v>
      </c>
      <c r="X100" s="4">
        <v>0</v>
      </c>
      <c r="Y100" s="4">
        <v>0</v>
      </c>
      <c r="Z100" s="4">
        <v>0</v>
      </c>
      <c r="AA100" s="4">
        <f>AVERAGE(Tabella5[[#This Row],[V3_1]:[V3_4]])</f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f>AVERAGE(Tabella5[[#This Row],[Y 450 B_1]:[Y 450 B_4]])</f>
        <v>0</v>
      </c>
    </row>
    <row r="101" spans="1:32" x14ac:dyDescent="0.25">
      <c r="A101" s="3" t="s">
        <v>212</v>
      </c>
      <c r="B101" s="3" t="s">
        <v>86</v>
      </c>
      <c r="C101" s="3"/>
      <c r="D101" s="4">
        <v>11.520109175529923</v>
      </c>
      <c r="E101" s="4">
        <v>9.900665660117987</v>
      </c>
      <c r="F101" s="4">
        <v>20.633527273132472</v>
      </c>
      <c r="G101" s="4">
        <v>26.668252806131395</v>
      </c>
      <c r="H101" s="4">
        <v>15</v>
      </c>
      <c r="I101" s="4">
        <v>15.28201121623484</v>
      </c>
      <c r="J101" s="4">
        <v>12.872333083762712</v>
      </c>
      <c r="K101" s="4">
        <v>8.9017613423584212</v>
      </c>
      <c r="L101" s="4">
        <f>AVERAGE(Tabella5[[#This Row],[t0_1]:[t0_8]])</f>
        <v>15.097332569658469</v>
      </c>
      <c r="M101" s="4">
        <v>0</v>
      </c>
      <c r="N101" s="4">
        <v>0</v>
      </c>
      <c r="O101" s="4">
        <v>0</v>
      </c>
      <c r="P101" s="4">
        <v>0</v>
      </c>
      <c r="Q101" s="4">
        <f>AVERAGE(Tabella5[[#This Row],[LPAL_1]:[LPAL_4]])</f>
        <v>0</v>
      </c>
      <c r="R101" s="4">
        <v>0</v>
      </c>
      <c r="S101" s="4">
        <v>0</v>
      </c>
      <c r="T101" s="4">
        <v>0</v>
      </c>
      <c r="U101" s="4">
        <v>0</v>
      </c>
      <c r="V101" s="4">
        <f>AVERAGE(Tabella5[[#This Row],[SII_1]:[SII_4]])</f>
        <v>0</v>
      </c>
      <c r="W101" s="4">
        <v>3.6055015944109896</v>
      </c>
      <c r="X101" s="4">
        <v>48.648502135703566</v>
      </c>
      <c r="Y101" s="4">
        <v>10.912307335175756</v>
      </c>
      <c r="Z101" s="4">
        <v>9.612372794123333</v>
      </c>
      <c r="AA101" s="4">
        <f>AVERAGE(Tabella5[[#This Row],[V3_1]:[V3_4]])</f>
        <v>18.194670964853412</v>
      </c>
      <c r="AB101" s="4">
        <v>0</v>
      </c>
      <c r="AC101" s="4">
        <v>0</v>
      </c>
      <c r="AD101" s="4">
        <v>0</v>
      </c>
      <c r="AE101" s="4">
        <v>0</v>
      </c>
      <c r="AF101" s="4">
        <f>AVERAGE(Tabella5[[#This Row],[Y 450 B_1]:[Y 450 B_4]])</f>
        <v>0</v>
      </c>
    </row>
    <row r="102" spans="1:32" x14ac:dyDescent="0.25">
      <c r="A102" s="3" t="s">
        <v>274</v>
      </c>
      <c r="B102" s="3" t="s">
        <v>86</v>
      </c>
      <c r="C102" s="3"/>
      <c r="D102" s="4">
        <v>3.7743230120023656</v>
      </c>
      <c r="E102" s="4">
        <v>5.0866331365890369</v>
      </c>
      <c r="F102" s="4">
        <v>6.57759779685823</v>
      </c>
      <c r="G102" s="4">
        <v>6.14516249715897</v>
      </c>
      <c r="H102" s="4">
        <v>5</v>
      </c>
      <c r="I102" s="4">
        <v>4.0421645228523397</v>
      </c>
      <c r="J102" s="4">
        <v>3.2881522265399648</v>
      </c>
      <c r="K102" s="4">
        <v>4.0524334490150142</v>
      </c>
      <c r="L102" s="4">
        <f>AVERAGE(Tabella5[[#This Row],[t0_1]:[t0_8]])</f>
        <v>4.74580833012699</v>
      </c>
      <c r="M102" s="4">
        <v>4.4800578183792847</v>
      </c>
      <c r="N102" s="4">
        <v>8.9054283445999776</v>
      </c>
      <c r="O102" s="4">
        <v>5.457799471502728</v>
      </c>
      <c r="P102" s="4">
        <v>7.6507333722245106</v>
      </c>
      <c r="Q102" s="4">
        <f>AVERAGE(Tabella5[[#This Row],[LPAL_1]:[LPAL_4]])</f>
        <v>6.6235047516766254</v>
      </c>
      <c r="R102" s="4">
        <v>5.242468632408773</v>
      </c>
      <c r="S102" s="4">
        <v>8.4007499259912937</v>
      </c>
      <c r="T102" s="4">
        <v>5.1301141740933405</v>
      </c>
      <c r="U102" s="4">
        <v>6.2660138363794475</v>
      </c>
      <c r="V102" s="4">
        <f>AVERAGE(Tabella5[[#This Row],[SII_1]:[SII_4]])</f>
        <v>6.2598366422182137</v>
      </c>
      <c r="W102" s="4">
        <v>0</v>
      </c>
      <c r="X102" s="4">
        <v>0</v>
      </c>
      <c r="Y102" s="4">
        <v>0</v>
      </c>
      <c r="Z102" s="4">
        <v>0</v>
      </c>
      <c r="AA102" s="4">
        <f>AVERAGE(Tabella5[[#This Row],[V3_1]:[V3_4]])</f>
        <v>0</v>
      </c>
      <c r="AB102" s="4">
        <v>6.1112160330694714</v>
      </c>
      <c r="AC102" s="4">
        <v>8.467868423572396</v>
      </c>
      <c r="AD102" s="4">
        <v>6.0205502188665712</v>
      </c>
      <c r="AE102" s="4">
        <v>8.0466191301093986</v>
      </c>
      <c r="AF102" s="4">
        <f>AVERAGE(Tabella5[[#This Row],[Y 450 B_1]:[Y 450 B_4]])</f>
        <v>7.1615634514044597</v>
      </c>
    </row>
    <row r="103" spans="1:32" x14ac:dyDescent="0.25">
      <c r="A103" s="3" t="s">
        <v>214</v>
      </c>
      <c r="B103" s="3" t="s">
        <v>86</v>
      </c>
      <c r="C103" s="3"/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f>AVERAGE(Tabella5[[#This Row],[t0_1]:[t0_8]])</f>
        <v>0</v>
      </c>
      <c r="M103" s="4">
        <v>0</v>
      </c>
      <c r="N103" s="4">
        <v>0</v>
      </c>
      <c r="O103" s="4">
        <v>0</v>
      </c>
      <c r="P103" s="4">
        <v>0</v>
      </c>
      <c r="Q103" s="4">
        <f>AVERAGE(Tabella5[[#This Row],[LPAL_1]:[LPAL_4]])</f>
        <v>0</v>
      </c>
      <c r="R103" s="4">
        <v>0</v>
      </c>
      <c r="S103" s="4">
        <v>0</v>
      </c>
      <c r="T103" s="4">
        <v>0</v>
      </c>
      <c r="U103" s="4">
        <v>0</v>
      </c>
      <c r="V103" s="4">
        <f>AVERAGE(Tabella5[[#This Row],[SII_1]:[SII_4]])</f>
        <v>0</v>
      </c>
      <c r="W103" s="4">
        <v>0</v>
      </c>
      <c r="X103" s="4">
        <v>0</v>
      </c>
      <c r="Y103" s="4">
        <v>0</v>
      </c>
      <c r="Z103" s="4">
        <v>0</v>
      </c>
      <c r="AA103" s="4">
        <f>AVERAGE(Tabella5[[#This Row],[V3_1]:[V3_4]])</f>
        <v>0</v>
      </c>
      <c r="AB103" s="4">
        <v>38.167740470960027</v>
      </c>
      <c r="AC103" s="4">
        <v>12.986800150216746</v>
      </c>
      <c r="AD103" s="4">
        <v>7.7582688479361224</v>
      </c>
      <c r="AE103" s="4">
        <v>10.994028338890965</v>
      </c>
      <c r="AF103" s="4">
        <f>AVERAGE(Tabella5[[#This Row],[Y 450 B_1]:[Y 450 B_4]])</f>
        <v>17.476709452000964</v>
      </c>
    </row>
    <row r="104" spans="1:32" x14ac:dyDescent="0.25">
      <c r="A104" s="3" t="s">
        <v>275</v>
      </c>
      <c r="B104" s="3" t="s">
        <v>86</v>
      </c>
      <c r="C104" s="3"/>
      <c r="D104" s="4">
        <v>114.35071110655875</v>
      </c>
      <c r="E104" s="4">
        <v>145.91681086366933</v>
      </c>
      <c r="F104" s="4">
        <v>130.79910025778807</v>
      </c>
      <c r="G104" s="4">
        <v>223.56956845027824</v>
      </c>
      <c r="H104" s="4">
        <v>136</v>
      </c>
      <c r="I104" s="4">
        <v>100.77330632385022</v>
      </c>
      <c r="J104" s="4">
        <v>109.37358380283709</v>
      </c>
      <c r="K104" s="4">
        <v>126.97101570867444</v>
      </c>
      <c r="L104" s="4">
        <f>AVERAGE(Tabella5[[#This Row],[t0_1]:[t0_8]])</f>
        <v>135.96926206420702</v>
      </c>
      <c r="M104" s="4">
        <v>112.99535413755879</v>
      </c>
      <c r="N104" s="4">
        <v>95.334477934881932</v>
      </c>
      <c r="O104" s="4">
        <v>108.11424151624125</v>
      </c>
      <c r="P104" s="4">
        <v>125.7382566847765</v>
      </c>
      <c r="Q104" s="4">
        <f>AVERAGE(Tabella5[[#This Row],[LPAL_1]:[LPAL_4]])</f>
        <v>110.54558256836462</v>
      </c>
      <c r="R104" s="4">
        <v>129.39013239290114</v>
      </c>
      <c r="S104" s="4">
        <v>144.51029322242519</v>
      </c>
      <c r="T104" s="4">
        <v>122.02541069191805</v>
      </c>
      <c r="U104" s="4">
        <v>95.282228305304727</v>
      </c>
      <c r="V104" s="4">
        <f>AVERAGE(Tabella5[[#This Row],[SII_1]:[SII_4]])</f>
        <v>122.80201615313727</v>
      </c>
      <c r="W104" s="4">
        <v>0</v>
      </c>
      <c r="X104" s="4">
        <v>0</v>
      </c>
      <c r="Y104" s="4">
        <v>0</v>
      </c>
      <c r="Z104" s="4">
        <v>0</v>
      </c>
      <c r="AA104" s="4">
        <f>AVERAGE(Tabella5[[#This Row],[V3_1]:[V3_4]])</f>
        <v>0</v>
      </c>
      <c r="AB104" s="4">
        <v>89.435988921977881</v>
      </c>
      <c r="AC104" s="4">
        <v>103.2060467368693</v>
      </c>
      <c r="AD104" s="4">
        <v>56.3416454183414</v>
      </c>
      <c r="AE104" s="4">
        <v>54.986879296030416</v>
      </c>
      <c r="AF104" s="4">
        <f>AVERAGE(Tabella5[[#This Row],[Y 450 B_1]:[Y 450 B_4]])</f>
        <v>75.992640093304743</v>
      </c>
    </row>
    <row r="105" spans="1:32" x14ac:dyDescent="0.25">
      <c r="A105" s="3" t="s">
        <v>276</v>
      </c>
      <c r="B105" s="3" t="s">
        <v>86</v>
      </c>
      <c r="C105" s="3"/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  <c r="L105" s="4">
        <f>AVERAGE(Tabella5[[#This Row],[t0_1]:[t0_8]])</f>
        <v>0</v>
      </c>
      <c r="M105" s="4">
        <v>0</v>
      </c>
      <c r="N105" s="4">
        <v>0</v>
      </c>
      <c r="O105" s="4">
        <v>0</v>
      </c>
      <c r="P105" s="4">
        <v>0</v>
      </c>
      <c r="Q105" s="4">
        <f>AVERAGE(Tabella5[[#This Row],[LPAL_1]:[LPAL_4]])</f>
        <v>0</v>
      </c>
      <c r="R105" s="4">
        <v>0</v>
      </c>
      <c r="S105" s="4">
        <v>0</v>
      </c>
      <c r="T105" s="4">
        <v>0</v>
      </c>
      <c r="U105" s="4">
        <v>0</v>
      </c>
      <c r="V105" s="4">
        <f>AVERAGE(Tabella5[[#This Row],[SII_1]:[SII_4]])</f>
        <v>0</v>
      </c>
      <c r="W105" s="4">
        <v>87.959831172800307</v>
      </c>
      <c r="X105" s="4">
        <v>118.45731171588913</v>
      </c>
      <c r="Y105" s="4">
        <v>135.60953268768512</v>
      </c>
      <c r="Z105" s="4">
        <v>118.87537878446481</v>
      </c>
      <c r="AA105" s="4">
        <f>AVERAGE(Tabella5[[#This Row],[V3_1]:[V3_4]])</f>
        <v>115.22551359020986</v>
      </c>
      <c r="AB105" s="4">
        <v>0</v>
      </c>
      <c r="AC105" s="4">
        <v>0</v>
      </c>
      <c r="AD105" s="4">
        <v>0</v>
      </c>
      <c r="AE105" s="4">
        <v>0</v>
      </c>
      <c r="AF105" s="4">
        <f>AVERAGE(Tabella5[[#This Row],[Y 450 B_1]:[Y 450 B_4]])</f>
        <v>0</v>
      </c>
    </row>
    <row r="106" spans="1:32" x14ac:dyDescent="0.25">
      <c r="A106" s="3" t="s">
        <v>89</v>
      </c>
      <c r="B106" s="3" t="s">
        <v>90</v>
      </c>
      <c r="C106" s="3"/>
      <c r="D106" s="4">
        <v>90.980497974506179</v>
      </c>
      <c r="E106" s="4">
        <v>180.39208001809769</v>
      </c>
      <c r="F106" s="4">
        <v>99.395405316221257</v>
      </c>
      <c r="G106" s="4">
        <v>99.137382557633387</v>
      </c>
      <c r="H106" s="4">
        <v>193.64571794406999</v>
      </c>
      <c r="I106" s="4">
        <v>47.987059914043385</v>
      </c>
      <c r="J106" s="4">
        <v>74.765522880843548</v>
      </c>
      <c r="K106" s="4">
        <v>71.135569656742362</v>
      </c>
      <c r="L106" s="4">
        <f>AVERAGE(Tabella5[[#This Row],[t0_1]:[t0_8]])</f>
        <v>107.17990453276973</v>
      </c>
      <c r="M106" s="4">
        <v>221.45597199095877</v>
      </c>
      <c r="N106" s="4">
        <v>164.61946156453425</v>
      </c>
      <c r="O106" s="4">
        <v>187.27044618264267</v>
      </c>
      <c r="P106" s="4">
        <v>314.13365501618205</v>
      </c>
      <c r="Q106" s="4">
        <f>AVERAGE(Tabella5[[#This Row],[LPAL_1]:[LPAL_4]])</f>
        <v>221.86988368857942</v>
      </c>
      <c r="R106" s="4">
        <v>305.17912127383084</v>
      </c>
      <c r="S106" s="4">
        <v>281.45326155660911</v>
      </c>
      <c r="T106" s="4">
        <v>125.81448428390118</v>
      </c>
      <c r="U106" s="4">
        <v>278.5864399527623</v>
      </c>
      <c r="V106" s="4">
        <f>AVERAGE(Tabella5[[#This Row],[SII_1]:[SII_4]])</f>
        <v>247.75832676677584</v>
      </c>
      <c r="W106" s="4">
        <v>152</v>
      </c>
      <c r="X106" s="4">
        <v>191.18427183825435</v>
      </c>
      <c r="Y106" s="4">
        <v>140.74185527494444</v>
      </c>
      <c r="Z106" s="4">
        <v>123.37680258994575</v>
      </c>
      <c r="AA106" s="4">
        <f>AVERAGE(Tabella5[[#This Row],[V3_1]:[V3_4]])</f>
        <v>151.82573242578613</v>
      </c>
      <c r="AB106" s="4">
        <v>216.16236086693854</v>
      </c>
      <c r="AC106" s="4">
        <v>252.70048727875027</v>
      </c>
      <c r="AD106" s="4">
        <v>125.16046336903753</v>
      </c>
      <c r="AE106" s="4">
        <v>268.85873869563403</v>
      </c>
      <c r="AF106" s="4">
        <f>AVERAGE(Tabella5[[#This Row],[Y 450 B_1]:[Y 450 B_4]])</f>
        <v>215.72051255259009</v>
      </c>
    </row>
    <row r="107" spans="1:32" x14ac:dyDescent="0.25">
      <c r="A107" s="3" t="s">
        <v>277</v>
      </c>
      <c r="B107" s="3" t="s">
        <v>90</v>
      </c>
      <c r="C107" s="3"/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f>AVERAGE(Tabella5[[#This Row],[t0_1]:[t0_8]])</f>
        <v>0</v>
      </c>
      <c r="M107" s="4">
        <v>0</v>
      </c>
      <c r="N107" s="4">
        <v>0</v>
      </c>
      <c r="O107" s="4">
        <v>0</v>
      </c>
      <c r="P107" s="4">
        <v>0</v>
      </c>
      <c r="Q107" s="4">
        <f>AVERAGE(Tabella5[[#This Row],[LPAL_1]:[LPAL_4]])</f>
        <v>0</v>
      </c>
      <c r="R107" s="4">
        <v>0</v>
      </c>
      <c r="S107" s="4">
        <v>0</v>
      </c>
      <c r="T107" s="4">
        <v>0</v>
      </c>
      <c r="U107" s="4">
        <v>0</v>
      </c>
      <c r="V107" s="4">
        <f>AVERAGE(Tabella5[[#This Row],[SII_1]:[SII_4]])</f>
        <v>0</v>
      </c>
      <c r="W107" s="4">
        <v>2.6982639677145319</v>
      </c>
      <c r="X107" s="4">
        <v>24.775728112638653</v>
      </c>
      <c r="Y107" s="4">
        <v>15.550625134103665</v>
      </c>
      <c r="Z107" s="4">
        <v>8.888093563398737</v>
      </c>
      <c r="AA107" s="4">
        <f>AVERAGE(Tabella5[[#This Row],[V3_1]:[V3_4]])</f>
        <v>12.978177694463898</v>
      </c>
      <c r="AB107" s="4">
        <v>0</v>
      </c>
      <c r="AC107" s="4">
        <v>0</v>
      </c>
      <c r="AD107" s="4">
        <v>0</v>
      </c>
      <c r="AE107" s="4">
        <v>0</v>
      </c>
      <c r="AF107" s="4">
        <f>AVERAGE(Tabella5[[#This Row],[Y 450 B_1]:[Y 450 B_4]])</f>
        <v>0</v>
      </c>
    </row>
    <row r="108" spans="1:32" x14ac:dyDescent="0.25">
      <c r="A108" s="3" t="s">
        <v>91</v>
      </c>
      <c r="B108" s="3" t="s">
        <v>90</v>
      </c>
      <c r="C108" s="3"/>
      <c r="D108" s="4">
        <v>5.9413082583298369</v>
      </c>
      <c r="E108" s="4">
        <v>19.20239549421559</v>
      </c>
      <c r="F108" s="4">
        <v>17.411222148122711</v>
      </c>
      <c r="G108" s="4">
        <v>5.715072650175741</v>
      </c>
      <c r="H108" s="4">
        <v>0</v>
      </c>
      <c r="I108" s="4">
        <v>11.903580009459418</v>
      </c>
      <c r="J108" s="4">
        <v>2.3475305581909955</v>
      </c>
      <c r="K108" s="4">
        <v>8.9540611635284453</v>
      </c>
      <c r="L108" s="4">
        <f>AVERAGE(Tabella5[[#This Row],[t0_1]:[t0_8]])</f>
        <v>8.9343962852528431</v>
      </c>
      <c r="M108" s="4">
        <v>0</v>
      </c>
      <c r="N108" s="4">
        <v>0</v>
      </c>
      <c r="O108" s="4">
        <v>0</v>
      </c>
      <c r="P108" s="4">
        <v>0</v>
      </c>
      <c r="Q108" s="4">
        <f>AVERAGE(Tabella5[[#This Row],[LPAL_1]:[LPAL_4]])</f>
        <v>0</v>
      </c>
      <c r="R108" s="4">
        <v>0</v>
      </c>
      <c r="S108" s="4">
        <v>0</v>
      </c>
      <c r="T108" s="4">
        <v>0</v>
      </c>
      <c r="U108" s="4">
        <v>0</v>
      </c>
      <c r="V108" s="4">
        <f>AVERAGE(Tabella5[[#This Row],[SII_1]:[SII_4]])</f>
        <v>0</v>
      </c>
      <c r="W108" s="4">
        <v>0</v>
      </c>
      <c r="X108" s="4">
        <v>0</v>
      </c>
      <c r="Y108" s="4">
        <v>0</v>
      </c>
      <c r="Z108" s="4">
        <v>0</v>
      </c>
      <c r="AA108" s="4">
        <f>AVERAGE(Tabella5[[#This Row],[V3_1]:[V3_4]])</f>
        <v>0</v>
      </c>
      <c r="AB108" s="4">
        <v>0</v>
      </c>
      <c r="AC108" s="4">
        <v>0</v>
      </c>
      <c r="AD108" s="4">
        <v>0</v>
      </c>
      <c r="AE108" s="4">
        <v>0</v>
      </c>
      <c r="AF108" s="4">
        <f>AVERAGE(Tabella5[[#This Row],[Y 450 B_1]:[Y 450 B_4]])</f>
        <v>0</v>
      </c>
    </row>
    <row r="109" spans="1:32" x14ac:dyDescent="0.25">
      <c r="A109" s="3" t="s">
        <v>92</v>
      </c>
      <c r="B109" s="3" t="s">
        <v>90</v>
      </c>
      <c r="C109" s="3"/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f>AVERAGE(Tabella5[[#This Row],[t0_1]:[t0_8]])</f>
        <v>0</v>
      </c>
      <c r="M109" s="4">
        <v>0</v>
      </c>
      <c r="N109" s="4">
        <v>0</v>
      </c>
      <c r="O109" s="4">
        <v>0</v>
      </c>
      <c r="P109" s="4">
        <v>0</v>
      </c>
      <c r="Q109" s="4">
        <f>AVERAGE(Tabella5[[#This Row],[LPAL_1]:[LPAL_4]])</f>
        <v>0</v>
      </c>
      <c r="R109" s="4">
        <v>0</v>
      </c>
      <c r="S109" s="4">
        <v>0</v>
      </c>
      <c r="T109" s="4">
        <v>0</v>
      </c>
      <c r="U109" s="4">
        <v>0</v>
      </c>
      <c r="V109" s="4">
        <f>AVERAGE(Tabella5[[#This Row],[SII_1]:[SII_4]])</f>
        <v>0</v>
      </c>
      <c r="W109" s="4">
        <v>0</v>
      </c>
      <c r="X109" s="4">
        <v>0</v>
      </c>
      <c r="Y109" s="4">
        <v>0</v>
      </c>
      <c r="Z109" s="4">
        <v>0</v>
      </c>
      <c r="AA109" s="4">
        <f>AVERAGE(Tabella5[[#This Row],[V3_1]:[V3_4]])</f>
        <v>0</v>
      </c>
      <c r="AB109" s="4">
        <v>6.1112160330694714</v>
      </c>
      <c r="AC109" s="4">
        <v>8.467868423572396</v>
      </c>
      <c r="AD109" s="4">
        <v>0.90659356618496489</v>
      </c>
      <c r="AE109" s="4">
        <v>8.0466191301093986</v>
      </c>
      <c r="AF109" s="4">
        <f>AVERAGE(Tabella5[[#This Row],[Y 450 B_1]:[Y 450 B_4]])</f>
        <v>5.8830742882340576</v>
      </c>
    </row>
    <row r="110" spans="1:32" x14ac:dyDescent="0.25">
      <c r="A110" s="3" t="s">
        <v>94</v>
      </c>
      <c r="B110" s="3" t="s">
        <v>90</v>
      </c>
      <c r="C110" s="3"/>
      <c r="D110" s="4">
        <v>10.95847396015807</v>
      </c>
      <c r="E110" s="4">
        <v>6.0032109229364847</v>
      </c>
      <c r="F110" s="4">
        <v>7.2783498905055684</v>
      </c>
      <c r="G110" s="4">
        <v>7.3857375097856872</v>
      </c>
      <c r="H110" s="4">
        <v>0</v>
      </c>
      <c r="I110" s="4">
        <v>1.1357909143383775</v>
      </c>
      <c r="J110" s="4">
        <v>1.7972638698764991</v>
      </c>
      <c r="K110" s="4">
        <v>2.2141625177401005</v>
      </c>
      <c r="L110" s="4">
        <f>AVERAGE(Tabella5[[#This Row],[t0_1]:[t0_8]])</f>
        <v>4.5966236981675985</v>
      </c>
      <c r="M110" s="4">
        <v>0</v>
      </c>
      <c r="N110" s="4">
        <v>0</v>
      </c>
      <c r="O110" s="4">
        <v>0</v>
      </c>
      <c r="P110" s="4">
        <v>0</v>
      </c>
      <c r="Q110" s="4">
        <f>AVERAGE(Tabella5[[#This Row],[LPAL_1]:[LPAL_4]])</f>
        <v>0</v>
      </c>
      <c r="R110" s="4">
        <v>0</v>
      </c>
      <c r="S110" s="4">
        <v>0</v>
      </c>
      <c r="T110" s="4">
        <v>0</v>
      </c>
      <c r="U110" s="4">
        <v>0</v>
      </c>
      <c r="V110" s="4">
        <f>AVERAGE(Tabella5[[#This Row],[SII_1]:[SII_4]])</f>
        <v>0</v>
      </c>
      <c r="W110" s="4">
        <v>0</v>
      </c>
      <c r="X110" s="4">
        <v>0</v>
      </c>
      <c r="Y110" s="4">
        <v>0</v>
      </c>
      <c r="Z110" s="4">
        <v>0</v>
      </c>
      <c r="AA110" s="4">
        <f>AVERAGE(Tabella5[[#This Row],[V3_1]:[V3_4]])</f>
        <v>0</v>
      </c>
      <c r="AB110" s="4">
        <v>1.26641228204214</v>
      </c>
      <c r="AC110" s="4">
        <v>0.65044218878539029</v>
      </c>
      <c r="AD110" s="4">
        <v>0.73665604793762074</v>
      </c>
      <c r="AE110" s="4">
        <v>1.1308299132907158</v>
      </c>
      <c r="AF110" s="4">
        <f>AVERAGE(Tabella5[[#This Row],[Y 450 B_1]:[Y 450 B_4]])</f>
        <v>0.94608510801396661</v>
      </c>
    </row>
    <row r="111" spans="1:32" x14ac:dyDescent="0.25">
      <c r="A111" s="3" t="s">
        <v>95</v>
      </c>
      <c r="B111" s="3" t="s">
        <v>90</v>
      </c>
      <c r="C111" s="3"/>
      <c r="D111" s="4">
        <v>5.5530990450159328</v>
      </c>
      <c r="E111" s="4">
        <v>1.7164680922276376</v>
      </c>
      <c r="F111" s="4">
        <v>2.7074805635959325</v>
      </c>
      <c r="G111" s="4">
        <v>4.3791175997289118</v>
      </c>
      <c r="H111" s="4">
        <v>4</v>
      </c>
      <c r="I111" s="4">
        <v>4.6278436992488645</v>
      </c>
      <c r="J111" s="4">
        <v>5.0029858280605994</v>
      </c>
      <c r="K111" s="4">
        <v>4.4007659550887652</v>
      </c>
      <c r="L111" s="4">
        <f>AVERAGE(Tabella5[[#This Row],[t0_1]:[t0_8]])</f>
        <v>4.0484700978708297</v>
      </c>
      <c r="M111" s="4">
        <v>0</v>
      </c>
      <c r="N111" s="4">
        <v>0</v>
      </c>
      <c r="O111" s="4">
        <v>0</v>
      </c>
      <c r="P111" s="4">
        <v>0</v>
      </c>
      <c r="Q111" s="4">
        <f>AVERAGE(Tabella5[[#This Row],[LPAL_1]:[LPAL_4]])</f>
        <v>0</v>
      </c>
      <c r="R111" s="4">
        <v>0</v>
      </c>
      <c r="S111" s="4">
        <v>0</v>
      </c>
      <c r="T111" s="4">
        <v>0</v>
      </c>
      <c r="U111" s="4">
        <v>0</v>
      </c>
      <c r="V111" s="4">
        <f>AVERAGE(Tabella5[[#This Row],[SII_1]:[SII_4]])</f>
        <v>0</v>
      </c>
      <c r="W111" s="4">
        <v>0</v>
      </c>
      <c r="X111" s="4">
        <v>0</v>
      </c>
      <c r="Y111" s="4">
        <v>0</v>
      </c>
      <c r="Z111" s="4">
        <v>0</v>
      </c>
      <c r="AA111" s="4">
        <f>AVERAGE(Tabella5[[#This Row],[V3_1]:[V3_4]])</f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f>AVERAGE(Tabella5[[#This Row],[Y 450 B_1]:[Y 450 B_4]])</f>
        <v>0</v>
      </c>
    </row>
    <row r="112" spans="1:32" x14ac:dyDescent="0.25">
      <c r="A112" s="3" t="s">
        <v>278</v>
      </c>
      <c r="B112" s="3" t="s">
        <v>90</v>
      </c>
      <c r="C112" s="3"/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f>AVERAGE(Tabella5[[#This Row],[t0_1]:[t0_8]])</f>
        <v>0</v>
      </c>
      <c r="M112" s="4">
        <v>0</v>
      </c>
      <c r="N112" s="4">
        <v>0</v>
      </c>
      <c r="O112" s="4">
        <v>0</v>
      </c>
      <c r="P112" s="4">
        <v>0</v>
      </c>
      <c r="Q112" s="4">
        <f>AVERAGE(Tabella5[[#This Row],[LPAL_1]:[LPAL_4]])</f>
        <v>0</v>
      </c>
      <c r="R112" s="4">
        <v>0</v>
      </c>
      <c r="S112" s="4">
        <v>0</v>
      </c>
      <c r="T112" s="4">
        <v>0</v>
      </c>
      <c r="U112" s="4">
        <v>0</v>
      </c>
      <c r="V112" s="4">
        <f>AVERAGE(Tabella5[[#This Row],[SII_1]:[SII_4]])</f>
        <v>0</v>
      </c>
      <c r="W112" s="4">
        <v>14.433188891662624</v>
      </c>
      <c r="X112" s="4">
        <v>22.939883310259518</v>
      </c>
      <c r="Y112" s="4">
        <v>11.282320783369158</v>
      </c>
      <c r="Z112" s="4">
        <v>17.807563299275913</v>
      </c>
      <c r="AA112" s="4">
        <f>AVERAGE(Tabella5[[#This Row],[V3_1]:[V3_4]])</f>
        <v>16.615739071141803</v>
      </c>
      <c r="AB112" s="4">
        <v>28.948529200887311</v>
      </c>
      <c r="AC112" s="4">
        <v>38.557083747221292</v>
      </c>
      <c r="AD112" s="4">
        <v>24.246492390881517</v>
      </c>
      <c r="AE112" s="4">
        <v>34.765326490147238</v>
      </c>
      <c r="AF112" s="4">
        <f>AVERAGE(Tabella5[[#This Row],[Y 450 B_1]:[Y 450 B_4]])</f>
        <v>31.629357957284341</v>
      </c>
    </row>
    <row r="113" spans="1:32" x14ac:dyDescent="0.25">
      <c r="A113" s="3" t="s">
        <v>279</v>
      </c>
      <c r="B113" s="3" t="s">
        <v>90</v>
      </c>
      <c r="C113" s="3"/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f>AVERAGE(Tabella5[[#This Row],[t0_1]:[t0_8]])</f>
        <v>0</v>
      </c>
      <c r="M113" s="4">
        <v>7.1670411783196926</v>
      </c>
      <c r="N113" s="4">
        <v>5.0894776638271582</v>
      </c>
      <c r="O113" s="4">
        <v>4.8786721802198114</v>
      </c>
      <c r="P113" s="4">
        <v>6.4011542902616823</v>
      </c>
      <c r="Q113" s="4">
        <f>AVERAGE(Tabella5[[#This Row],[LPAL_1]:[LPAL_4]])</f>
        <v>5.8840863281570863</v>
      </c>
      <c r="R113" s="4">
        <v>8.4719425249512881</v>
      </c>
      <c r="S113" s="4">
        <v>6.819343602113566</v>
      </c>
      <c r="T113" s="4">
        <v>4.63271670357544</v>
      </c>
      <c r="U113" s="4">
        <v>5.3716252318136615</v>
      </c>
      <c r="V113" s="4">
        <f>AVERAGE(Tabella5[[#This Row],[SII_1]:[SII_4]])</f>
        <v>6.3239070156134893</v>
      </c>
      <c r="W113" s="4">
        <v>0</v>
      </c>
      <c r="X113" s="4">
        <v>0</v>
      </c>
      <c r="Y113" s="4">
        <v>0</v>
      </c>
      <c r="Z113" s="4">
        <v>0</v>
      </c>
      <c r="AA113" s="4">
        <f>AVERAGE(Tabella5[[#This Row],[V3_1]:[V3_4]])</f>
        <v>0</v>
      </c>
      <c r="AB113" s="4">
        <v>7.0225624467478633</v>
      </c>
      <c r="AC113" s="4">
        <v>7.1854169785327393</v>
      </c>
      <c r="AD113" s="4">
        <v>5.0890314215609793</v>
      </c>
      <c r="AE113" s="4">
        <v>3.848160066761241</v>
      </c>
      <c r="AF113" s="4">
        <f>AVERAGE(Tabella5[[#This Row],[Y 450 B_1]:[Y 450 B_4]])</f>
        <v>5.7862927284007055</v>
      </c>
    </row>
    <row r="114" spans="1:32" x14ac:dyDescent="0.25">
      <c r="A114" s="3" t="s">
        <v>280</v>
      </c>
      <c r="B114" s="3" t="s">
        <v>90</v>
      </c>
      <c r="C114" s="3"/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f>AVERAGE(Tabella5[[#This Row],[t0_1]:[t0_8]])</f>
        <v>0</v>
      </c>
      <c r="M114" s="4">
        <v>0</v>
      </c>
      <c r="N114" s="4">
        <v>0</v>
      </c>
      <c r="O114" s="4">
        <v>0</v>
      </c>
      <c r="P114" s="4">
        <v>0</v>
      </c>
      <c r="Q114" s="4">
        <f>AVERAGE(Tabella5[[#This Row],[LPAL_1]:[LPAL_4]])</f>
        <v>0</v>
      </c>
      <c r="R114" s="4">
        <v>0</v>
      </c>
      <c r="S114" s="4">
        <v>0</v>
      </c>
      <c r="T114" s="4">
        <v>0</v>
      </c>
      <c r="U114" s="4">
        <v>0</v>
      </c>
      <c r="V114" s="4">
        <f>AVERAGE(Tabella5[[#This Row],[SII_1]:[SII_4]])</f>
        <v>0</v>
      </c>
      <c r="W114" s="4">
        <v>0</v>
      </c>
      <c r="X114" s="4">
        <v>0</v>
      </c>
      <c r="Y114" s="4">
        <v>0</v>
      </c>
      <c r="Z114" s="4">
        <v>0</v>
      </c>
      <c r="AA114" s="4">
        <f>AVERAGE(Tabella5[[#This Row],[V3_1]:[V3_4]])</f>
        <v>0</v>
      </c>
      <c r="AB114" s="4">
        <v>35.516501666369543</v>
      </c>
      <c r="AC114" s="4">
        <v>45.603546541907434</v>
      </c>
      <c r="AD114" s="4">
        <v>29.569080395042132</v>
      </c>
      <c r="AE114" s="4">
        <v>42.355119002150623</v>
      </c>
      <c r="AF114" s="4">
        <f>AVERAGE(Tabella5[[#This Row],[Y 450 B_1]:[Y 450 B_4]])</f>
        <v>38.261061901367434</v>
      </c>
    </row>
    <row r="115" spans="1:32" x14ac:dyDescent="0.25">
      <c r="A115" s="3" t="s">
        <v>97</v>
      </c>
      <c r="B115" s="3" t="s">
        <v>90</v>
      </c>
      <c r="C115" s="3"/>
      <c r="D115" s="4">
        <v>83.788611810621191</v>
      </c>
      <c r="E115" s="4">
        <v>15.763128683278271</v>
      </c>
      <c r="F115" s="4">
        <v>70.767432924085625</v>
      </c>
      <c r="G115" s="4">
        <v>67.499503868032861</v>
      </c>
      <c r="H115" s="4">
        <v>69</v>
      </c>
      <c r="I115" s="4">
        <v>61.607436477102887</v>
      </c>
      <c r="J115" s="4">
        <v>77.77445360060878</v>
      </c>
      <c r="K115" s="4">
        <v>106.43976838094252</v>
      </c>
      <c r="L115" s="4">
        <f>AVERAGE(Tabella5[[#This Row],[t0_1]:[t0_8]])</f>
        <v>69.080041968084018</v>
      </c>
      <c r="M115" s="4">
        <v>199.74897563094015</v>
      </c>
      <c r="N115" s="4">
        <v>120.21074991641073</v>
      </c>
      <c r="O115" s="4">
        <v>80.324763479934504</v>
      </c>
      <c r="P115" s="4">
        <v>221.18808022724539</v>
      </c>
      <c r="Q115" s="4">
        <f>AVERAGE(Tabella5[[#This Row],[LPAL_1]:[LPAL_4]])</f>
        <v>155.36814231363269</v>
      </c>
      <c r="R115" s="4">
        <v>241.20370168398077</v>
      </c>
      <c r="S115" s="4">
        <v>187.1094813382968</v>
      </c>
      <c r="T115" s="4">
        <v>36.220306161159705</v>
      </c>
      <c r="U115" s="4">
        <v>33.669195043408529</v>
      </c>
      <c r="V115" s="4">
        <f>AVERAGE(Tabella5[[#This Row],[SII_1]:[SII_4]])</f>
        <v>124.55067105671147</v>
      </c>
      <c r="W115" s="4">
        <v>65.367927638284542</v>
      </c>
      <c r="X115" s="4">
        <v>83</v>
      </c>
      <c r="Y115" s="4">
        <v>87.69837580690475</v>
      </c>
      <c r="Z115" s="4">
        <v>95.63955645581774</v>
      </c>
      <c r="AA115" s="4">
        <f>AVERAGE(Tabella5[[#This Row],[V3_1]:[V3_4]])</f>
        <v>82.926464975251747</v>
      </c>
      <c r="AB115" s="4">
        <v>149.54807782186145</v>
      </c>
      <c r="AC115" s="4">
        <v>172.98136580002631</v>
      </c>
      <c r="AD115" s="4">
        <v>37.001266698592495</v>
      </c>
      <c r="AE115" s="4">
        <v>166.52756131657867</v>
      </c>
      <c r="AF115" s="4">
        <f>AVERAGE(Tabella5[[#This Row],[Y 450 B_1]:[Y 450 B_4]])</f>
        <v>131.51456790926471</v>
      </c>
    </row>
    <row r="116" spans="1:32" x14ac:dyDescent="0.25">
      <c r="A116" s="3" t="s">
        <v>281</v>
      </c>
      <c r="B116" s="3" t="s">
        <v>90</v>
      </c>
      <c r="C116" s="3"/>
      <c r="D116" s="4">
        <v>19.899689947378011</v>
      </c>
      <c r="E116" s="4">
        <v>29.206249356321582</v>
      </c>
      <c r="F116" s="4">
        <v>37.32615870523059</v>
      </c>
      <c r="G116" s="4">
        <v>34.565817999967798</v>
      </c>
      <c r="H116" s="4">
        <v>29</v>
      </c>
      <c r="I116" s="4">
        <v>31.883548097846806</v>
      </c>
      <c r="J116" s="4">
        <v>25.699825478605138</v>
      </c>
      <c r="K116" s="4">
        <v>25.115704810245258</v>
      </c>
      <c r="L116" s="4">
        <f>AVERAGE(Tabella5[[#This Row],[t0_1]:[t0_8]])</f>
        <v>29.0871242994494</v>
      </c>
      <c r="M116" s="4">
        <v>34.69321676743251</v>
      </c>
      <c r="N116" s="4">
        <v>39.403166955646654</v>
      </c>
      <c r="O116" s="4">
        <v>41.002330266526563</v>
      </c>
      <c r="P116" s="4">
        <v>54.144965509620185</v>
      </c>
      <c r="Q116" s="4">
        <f>AVERAGE(Tabella5[[#This Row],[LPAL_1]:[LPAL_4]])</f>
        <v>42.31091987480648</v>
      </c>
      <c r="R116" s="4">
        <v>48.118547958892293</v>
      </c>
      <c r="S116" s="4">
        <v>55.44734451443837</v>
      </c>
      <c r="T116" s="4">
        <v>36.518432305969341</v>
      </c>
      <c r="U116" s="4">
        <v>39.418945010300099</v>
      </c>
      <c r="V116" s="4">
        <f>AVERAGE(Tabella5[[#This Row],[SII_1]:[SII_4]])</f>
        <v>44.875817447400024</v>
      </c>
      <c r="W116" s="4">
        <v>0</v>
      </c>
      <c r="X116" s="4">
        <v>0</v>
      </c>
      <c r="Y116" s="4">
        <v>0</v>
      </c>
      <c r="Z116" s="4">
        <v>0</v>
      </c>
      <c r="AA116" s="4">
        <f>AVERAGE(Tabella5[[#This Row],[V3_1]:[V3_4]])</f>
        <v>0</v>
      </c>
      <c r="AB116" s="4">
        <v>58.101025355948146</v>
      </c>
      <c r="AC116" s="4">
        <v>68.662466696034741</v>
      </c>
      <c r="AD116" s="4">
        <v>45.434802263249338</v>
      </c>
      <c r="AE116" s="4">
        <v>61.721417002490128</v>
      </c>
      <c r="AF116" s="4">
        <f>AVERAGE(Tabella5[[#This Row],[Y 450 B_1]:[Y 450 B_4]])</f>
        <v>58.479927829430594</v>
      </c>
    </row>
    <row r="117" spans="1:32" x14ac:dyDescent="0.25">
      <c r="A117" s="3" t="s">
        <v>282</v>
      </c>
      <c r="B117" s="3" t="s">
        <v>90</v>
      </c>
      <c r="C117" s="3"/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f>AVERAGE(Tabella5[[#This Row],[t0_1]:[t0_8]])</f>
        <v>0</v>
      </c>
      <c r="M117" s="4">
        <v>0</v>
      </c>
      <c r="N117" s="4">
        <v>0</v>
      </c>
      <c r="O117" s="4">
        <v>0</v>
      </c>
      <c r="P117" s="4">
        <v>0</v>
      </c>
      <c r="Q117" s="4">
        <f>AVERAGE(Tabella5[[#This Row],[LPAL_1]:[LPAL_4]])</f>
        <v>0</v>
      </c>
      <c r="R117" s="4">
        <v>0</v>
      </c>
      <c r="S117" s="4">
        <v>0</v>
      </c>
      <c r="T117" s="4">
        <v>0</v>
      </c>
      <c r="U117" s="4">
        <v>0</v>
      </c>
      <c r="V117" s="4">
        <f>AVERAGE(Tabella5[[#This Row],[SII_1]:[SII_4]])</f>
        <v>0</v>
      </c>
      <c r="W117" s="4">
        <v>25.723959163063157</v>
      </c>
      <c r="X117" s="4">
        <v>39.629893320290634</v>
      </c>
      <c r="Y117" s="4">
        <v>25.620183470784987</v>
      </c>
      <c r="Z117" s="4">
        <v>40.911569465393278</v>
      </c>
      <c r="AA117" s="4">
        <f>AVERAGE(Tabella5[[#This Row],[V3_1]:[V3_4]])</f>
        <v>32.971401354883014</v>
      </c>
      <c r="AB117" s="4">
        <v>0</v>
      </c>
      <c r="AC117" s="4">
        <v>0</v>
      </c>
      <c r="AD117" s="4">
        <v>0</v>
      </c>
      <c r="AE117" s="4">
        <v>0</v>
      </c>
      <c r="AF117" s="4">
        <f>AVERAGE(Tabella5[[#This Row],[Y 450 B_1]:[Y 450 B_4]])</f>
        <v>0</v>
      </c>
    </row>
    <row r="118" spans="1:32" x14ac:dyDescent="0.25">
      <c r="A118" s="3" t="s">
        <v>98</v>
      </c>
      <c r="B118" s="3" t="s">
        <v>90</v>
      </c>
      <c r="C118" s="3"/>
      <c r="D118" s="4">
        <v>3.8472682535609914</v>
      </c>
      <c r="E118" s="4">
        <v>0</v>
      </c>
      <c r="F118" s="4">
        <v>3.1152048333964939</v>
      </c>
      <c r="G118" s="4">
        <v>3.6815771658978109</v>
      </c>
      <c r="H118" s="4">
        <v>5</v>
      </c>
      <c r="I118" s="4">
        <v>22.777838754675862</v>
      </c>
      <c r="J118" s="4">
        <v>1.5490263324132807</v>
      </c>
      <c r="K118" s="4">
        <v>2.7962923485326483</v>
      </c>
      <c r="L118" s="4">
        <f>AVERAGE(Tabella5[[#This Row],[t0_1]:[t0_8]])</f>
        <v>5.3459009610596366</v>
      </c>
      <c r="M118" s="4">
        <v>14.358315384044372</v>
      </c>
      <c r="N118" s="4">
        <v>21.25276081565217</v>
      </c>
      <c r="O118" s="4">
        <v>17.039791967335855</v>
      </c>
      <c r="P118" s="4">
        <v>21.447262853748722</v>
      </c>
      <c r="Q118" s="4">
        <f>AVERAGE(Tabella5[[#This Row],[LPAL_1]:[LPAL_4]])</f>
        <v>18.524532755195281</v>
      </c>
      <c r="R118" s="4">
        <v>14.967215527141075</v>
      </c>
      <c r="S118" s="4">
        <v>47.611788294363322</v>
      </c>
      <c r="T118" s="4">
        <v>28.697706249656505</v>
      </c>
      <c r="U118" s="4">
        <v>27.270734692446513</v>
      </c>
      <c r="V118" s="4">
        <f>AVERAGE(Tabella5[[#This Row],[SII_1]:[SII_4]])</f>
        <v>29.636861190901854</v>
      </c>
      <c r="W118" s="4">
        <v>0</v>
      </c>
      <c r="X118" s="4">
        <v>0</v>
      </c>
      <c r="Y118" s="4">
        <v>0</v>
      </c>
      <c r="Z118" s="4">
        <v>0</v>
      </c>
      <c r="AA118" s="4">
        <f>AVERAGE(Tabella5[[#This Row],[V3_1]:[V3_4]])</f>
        <v>0</v>
      </c>
      <c r="AB118" s="4">
        <v>34.962929184988816</v>
      </c>
      <c r="AC118" s="4">
        <v>59.30290659864702</v>
      </c>
      <c r="AD118" s="4">
        <v>12.387672636966634</v>
      </c>
      <c r="AE118" s="4">
        <v>24.326317935377254</v>
      </c>
      <c r="AF118" s="4">
        <f>AVERAGE(Tabella5[[#This Row],[Y 450 B_1]:[Y 450 B_4]])</f>
        <v>32.744956588994931</v>
      </c>
    </row>
    <row r="119" spans="1:32" x14ac:dyDescent="0.25">
      <c r="A119" s="3" t="s">
        <v>283</v>
      </c>
      <c r="B119" s="3" t="s">
        <v>90</v>
      </c>
      <c r="C119" s="3"/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f>AVERAGE(Tabella5[[#This Row],[t0_1]:[t0_8]])</f>
        <v>0</v>
      </c>
      <c r="M119" s="4">
        <v>15.784425963745512</v>
      </c>
      <c r="N119" s="4">
        <v>7.9896724690073828</v>
      </c>
      <c r="O119" s="4">
        <v>9.4986196303898556</v>
      </c>
      <c r="P119" s="4">
        <v>10.202032027037363</v>
      </c>
      <c r="Q119" s="4">
        <f>AVERAGE(Tabella5[[#This Row],[LPAL_1]:[LPAL_4]])</f>
        <v>10.868687522545027</v>
      </c>
      <c r="R119" s="4">
        <v>22.823603557893325</v>
      </c>
      <c r="S119" s="4">
        <v>14.272163971429329</v>
      </c>
      <c r="T119" s="4">
        <v>6.2193228853865881</v>
      </c>
      <c r="U119" s="4">
        <v>5.4775327882288787</v>
      </c>
      <c r="V119" s="4">
        <f>AVERAGE(Tabella5[[#This Row],[SII_1]:[SII_4]])</f>
        <v>12.198155800734531</v>
      </c>
      <c r="W119" s="4">
        <v>0</v>
      </c>
      <c r="X119" s="4">
        <v>0</v>
      </c>
      <c r="Y119" s="4">
        <v>0</v>
      </c>
      <c r="Z119" s="4">
        <v>0</v>
      </c>
      <c r="AA119" s="4">
        <f>AVERAGE(Tabella5[[#This Row],[V3_1]:[V3_4]])</f>
        <v>0</v>
      </c>
      <c r="AB119" s="4">
        <v>11.170984793838674</v>
      </c>
      <c r="AC119" s="4">
        <v>7.4412932197570374</v>
      </c>
      <c r="AD119" s="4">
        <v>8.7172372528049102</v>
      </c>
      <c r="AE119" s="4">
        <v>10.238409201276426</v>
      </c>
      <c r="AF119" s="4">
        <f>AVERAGE(Tabella5[[#This Row],[Y 450 B_1]:[Y 450 B_4]])</f>
        <v>9.3919811169192613</v>
      </c>
    </row>
    <row r="120" spans="1:32" x14ac:dyDescent="0.25">
      <c r="A120" s="3" t="s">
        <v>99</v>
      </c>
      <c r="B120" s="3" t="s">
        <v>90</v>
      </c>
      <c r="C120" s="3"/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f>AVERAGE(Tabella5[[#This Row],[t0_1]:[t0_8]])</f>
        <v>0</v>
      </c>
      <c r="M120" s="4">
        <v>7.4717422086549217</v>
      </c>
      <c r="N120" s="4">
        <v>6.0799915216735432</v>
      </c>
      <c r="O120" s="4">
        <v>7.3680907676203722</v>
      </c>
      <c r="P120" s="4">
        <v>0</v>
      </c>
      <c r="Q120" s="4">
        <f>AVERAGE(Tabella5[[#This Row],[LPAL_1]:[LPAL_4]])</f>
        <v>5.2299561244872095</v>
      </c>
      <c r="R120" s="4">
        <v>10.284088738892232</v>
      </c>
      <c r="S120" s="4">
        <v>9.3710258488602687</v>
      </c>
      <c r="T120" s="4">
        <v>8.8510298670060905</v>
      </c>
      <c r="U120" s="4">
        <v>8.5690066359021202</v>
      </c>
      <c r="V120" s="4">
        <f>AVERAGE(Tabella5[[#This Row],[SII_1]:[SII_4]])</f>
        <v>9.2687877726651777</v>
      </c>
      <c r="W120" s="4">
        <v>0</v>
      </c>
      <c r="X120" s="4">
        <v>0</v>
      </c>
      <c r="Y120" s="4">
        <v>0</v>
      </c>
      <c r="Z120" s="4">
        <v>0</v>
      </c>
      <c r="AA120" s="4">
        <f>AVERAGE(Tabella5[[#This Row],[V3_1]:[V3_4]])</f>
        <v>0</v>
      </c>
      <c r="AB120" s="4">
        <v>0</v>
      </c>
      <c r="AC120" s="4">
        <v>0</v>
      </c>
      <c r="AD120" s="4">
        <v>0</v>
      </c>
      <c r="AE120" s="4">
        <v>0</v>
      </c>
      <c r="AF120" s="4">
        <f>AVERAGE(Tabella5[[#This Row],[Y 450 B_1]:[Y 450 B_4]])</f>
        <v>0</v>
      </c>
    </row>
    <row r="121" spans="1:32" x14ac:dyDescent="0.25">
      <c r="A121" s="3" t="s">
        <v>103</v>
      </c>
      <c r="B121" s="3" t="s">
        <v>90</v>
      </c>
      <c r="C121" s="3"/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f>AVERAGE(Tabella5[[#This Row],[t0_1]:[t0_8]])</f>
        <v>0</v>
      </c>
      <c r="M121" s="4">
        <v>0</v>
      </c>
      <c r="N121" s="4">
        <v>0</v>
      </c>
      <c r="O121" s="4">
        <v>0</v>
      </c>
      <c r="P121" s="4">
        <v>0</v>
      </c>
      <c r="Q121" s="4">
        <f>AVERAGE(Tabella5[[#This Row],[LPAL_1]:[LPAL_4]])</f>
        <v>0</v>
      </c>
      <c r="R121" s="4">
        <v>41.733705279182296</v>
      </c>
      <c r="S121" s="4">
        <v>51.223671478841979</v>
      </c>
      <c r="T121" s="4">
        <v>45.530911379408636</v>
      </c>
      <c r="U121" s="4">
        <v>67.000973790411464</v>
      </c>
      <c r="V121" s="4">
        <f>AVERAGE(Tabella5[[#This Row],[SII_1]:[SII_4]])</f>
        <v>51.372315481961095</v>
      </c>
      <c r="W121" s="4">
        <v>1.9519170746294343</v>
      </c>
      <c r="X121" s="4">
        <v>2.5604898106943885</v>
      </c>
      <c r="Y121" s="4">
        <v>2.1584909961673882</v>
      </c>
      <c r="Z121" s="4">
        <v>53.004486890544143</v>
      </c>
      <c r="AA121" s="4">
        <f>AVERAGE(Tabella5[[#This Row],[V3_1]:[V3_4]])</f>
        <v>14.918846193008839</v>
      </c>
      <c r="AB121" s="4">
        <v>0</v>
      </c>
      <c r="AC121" s="4">
        <v>0</v>
      </c>
      <c r="AD121" s="4">
        <v>0</v>
      </c>
      <c r="AE121" s="4">
        <v>0</v>
      </c>
      <c r="AF121" s="4">
        <f>AVERAGE(Tabella5[[#This Row],[Y 450 B_1]:[Y 450 B_4]])</f>
        <v>0</v>
      </c>
    </row>
    <row r="122" spans="1:32" x14ac:dyDescent="0.25">
      <c r="A122" s="3" t="s">
        <v>106</v>
      </c>
      <c r="B122" s="3" t="s">
        <v>107</v>
      </c>
      <c r="C122" s="3"/>
      <c r="D122" s="4">
        <v>10.967411061996684</v>
      </c>
      <c r="E122" s="4">
        <v>18.772276374383015</v>
      </c>
      <c r="F122" s="4">
        <v>21.940093242640664</v>
      </c>
      <c r="G122" s="4">
        <v>22.52102377733496</v>
      </c>
      <c r="H122" s="4">
        <v>15</v>
      </c>
      <c r="I122" s="4">
        <v>9.6072951987842803</v>
      </c>
      <c r="J122" s="4">
        <v>11.074230064717359</v>
      </c>
      <c r="K122" s="4">
        <v>11.501108832249102</v>
      </c>
      <c r="L122" s="4">
        <f>AVERAGE(Tabella5[[#This Row],[t0_1]:[t0_8]])</f>
        <v>15.172929819013257</v>
      </c>
      <c r="M122" s="4">
        <v>19.00777316308104</v>
      </c>
      <c r="N122" s="4">
        <v>23.31296291277922</v>
      </c>
      <c r="O122" s="4">
        <v>17.343852854397809</v>
      </c>
      <c r="P122" s="4">
        <v>21.305199887984067</v>
      </c>
      <c r="Q122" s="4">
        <f>AVERAGE(Tabella5[[#This Row],[LPAL_1]:[LPAL_4]])</f>
        <v>20.242447204560534</v>
      </c>
      <c r="R122" s="4">
        <v>24.412790244193012</v>
      </c>
      <c r="S122" s="4">
        <v>30.173769212175682</v>
      </c>
      <c r="T122" s="4">
        <v>18.246600646103893</v>
      </c>
      <c r="U122" s="4">
        <v>18.262199283608535</v>
      </c>
      <c r="V122" s="4">
        <f>AVERAGE(Tabella5[[#This Row],[SII_1]:[SII_4]])</f>
        <v>22.773839846520282</v>
      </c>
      <c r="W122" s="4">
        <v>12.491793425968012</v>
      </c>
      <c r="X122" s="4">
        <v>21.247078970326626</v>
      </c>
      <c r="Y122" s="4">
        <v>14.276748284658126</v>
      </c>
      <c r="Z122" s="4">
        <v>20.95609728085498</v>
      </c>
      <c r="AA122" s="4">
        <f>AVERAGE(Tabella5[[#This Row],[V3_1]:[V3_4]])</f>
        <v>17.242929490451935</v>
      </c>
      <c r="AB122" s="4">
        <v>26.074156981464498</v>
      </c>
      <c r="AC122" s="4">
        <v>31.889364245596656</v>
      </c>
      <c r="AD122" s="4">
        <v>21.749748712526792</v>
      </c>
      <c r="AE122" s="4">
        <v>22.379650153769102</v>
      </c>
      <c r="AF122" s="4">
        <f>AVERAGE(Tabella5[[#This Row],[Y 450 B_1]:[Y 450 B_4]])</f>
        <v>25.523230023339263</v>
      </c>
    </row>
    <row r="123" spans="1:32" x14ac:dyDescent="0.25">
      <c r="A123" s="3" t="s">
        <v>113</v>
      </c>
      <c r="B123" s="3" t="s">
        <v>110</v>
      </c>
      <c r="C123" s="3" t="s">
        <v>284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f>AVERAGE(Tabella5[[#This Row],[t0_1]:[t0_8]])</f>
        <v>0</v>
      </c>
      <c r="M123" s="4">
        <v>0.92777656130353936</v>
      </c>
      <c r="N123" s="4">
        <v>1.3800873167918621</v>
      </c>
      <c r="O123" s="4">
        <v>0.76634951169723786</v>
      </c>
      <c r="P123" s="4">
        <v>1.5868095030756066</v>
      </c>
      <c r="Q123" s="4">
        <f>AVERAGE(Tabella5[[#This Row],[LPAL_1]:[LPAL_4]])</f>
        <v>1.1652557232170615</v>
      </c>
      <c r="R123" s="4">
        <v>0</v>
      </c>
      <c r="S123" s="4">
        <v>0</v>
      </c>
      <c r="T123" s="4">
        <v>0</v>
      </c>
      <c r="U123" s="4">
        <v>0</v>
      </c>
      <c r="V123" s="4">
        <f>AVERAGE(Tabella5[[#This Row],[SII_1]:[SII_4]])</f>
        <v>0</v>
      </c>
      <c r="W123" s="4">
        <v>0</v>
      </c>
      <c r="X123" s="4">
        <v>0</v>
      </c>
      <c r="Y123" s="4">
        <v>0</v>
      </c>
      <c r="Z123" s="4">
        <v>0</v>
      </c>
      <c r="AA123" s="4">
        <f>AVERAGE(Tabella5[[#This Row],[V3_1]:[V3_4]])</f>
        <v>0</v>
      </c>
      <c r="AB123" s="4">
        <v>0</v>
      </c>
      <c r="AC123" s="4">
        <v>0</v>
      </c>
      <c r="AD123" s="4">
        <v>0</v>
      </c>
      <c r="AE123" s="4">
        <v>0</v>
      </c>
      <c r="AF123" s="4">
        <f>AVERAGE(Tabella5[[#This Row],[Y 450 B_1]:[Y 450 B_4]])</f>
        <v>0</v>
      </c>
    </row>
    <row r="124" spans="1:32" x14ac:dyDescent="0.25">
      <c r="A124" s="3" t="s">
        <v>285</v>
      </c>
      <c r="B124" s="3" t="s">
        <v>110</v>
      </c>
      <c r="C124" s="3" t="s">
        <v>284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f>AVERAGE(Tabella5[[#This Row],[t0_1]:[t0_8]])</f>
        <v>0</v>
      </c>
      <c r="M124" s="4">
        <v>5.5844487530790961</v>
      </c>
      <c r="N124" s="4">
        <v>1.9648592034387677</v>
      </c>
      <c r="O124" s="4">
        <v>4.4338933704978345</v>
      </c>
      <c r="P124" s="4">
        <v>6.4712725112212413</v>
      </c>
      <c r="Q124" s="4">
        <f>AVERAGE(Tabella5[[#This Row],[LPAL_1]:[LPAL_4]])</f>
        <v>4.6136184595592349</v>
      </c>
      <c r="R124" s="4">
        <v>6.9319237240462472</v>
      </c>
      <c r="S124" s="4">
        <v>5.2169247997628592</v>
      </c>
      <c r="T124" s="4">
        <v>1.8616193515386286</v>
      </c>
      <c r="U124" s="4">
        <v>1.4426712438305687</v>
      </c>
      <c r="V124" s="4">
        <f>AVERAGE(Tabella5[[#This Row],[SII_1]:[SII_4]])</f>
        <v>3.8632847797945762</v>
      </c>
      <c r="W124" s="4">
        <v>0</v>
      </c>
      <c r="X124" s="4">
        <v>0</v>
      </c>
      <c r="Y124" s="4">
        <v>0</v>
      </c>
      <c r="Z124" s="4">
        <v>0</v>
      </c>
      <c r="AA124" s="4">
        <f>AVERAGE(Tabella5[[#This Row],[V3_1]:[V3_4]])</f>
        <v>0</v>
      </c>
      <c r="AB124" s="4">
        <v>0</v>
      </c>
      <c r="AC124" s="4">
        <v>0</v>
      </c>
      <c r="AD124" s="4">
        <v>0</v>
      </c>
      <c r="AE124" s="4">
        <v>0</v>
      </c>
      <c r="AF124" s="4">
        <f>AVERAGE(Tabella5[[#This Row],[Y 450 B_1]:[Y 450 B_4]])</f>
        <v>0</v>
      </c>
    </row>
    <row r="125" spans="1:32" x14ac:dyDescent="0.25">
      <c r="A125" s="3" t="s">
        <v>114</v>
      </c>
      <c r="B125" s="3" t="s">
        <v>110</v>
      </c>
      <c r="C125" s="3" t="s">
        <v>284</v>
      </c>
      <c r="D125" s="4">
        <v>7.0870601228365437</v>
      </c>
      <c r="E125" s="4">
        <v>5.5384702429652712</v>
      </c>
      <c r="F125" s="4">
        <v>5.3379300891322883</v>
      </c>
      <c r="G125" s="4">
        <v>5.2645916067187244</v>
      </c>
      <c r="H125" s="4">
        <v>5</v>
      </c>
      <c r="I125" s="4">
        <v>3.9615106016921846</v>
      </c>
      <c r="J125" s="4">
        <v>2.900271660721343</v>
      </c>
      <c r="K125" s="4">
        <v>3.9781755514942736</v>
      </c>
      <c r="L125" s="4">
        <f>AVERAGE(Tabella5[[#This Row],[t0_1]:[t0_8]])</f>
        <v>4.8835012344450792</v>
      </c>
      <c r="M125" s="4">
        <v>4.8254247051358599</v>
      </c>
      <c r="N125" s="4">
        <v>4.720863387433166</v>
      </c>
      <c r="O125" s="4">
        <v>5.4460442867716043</v>
      </c>
      <c r="P125" s="4">
        <v>7.0609860294650462</v>
      </c>
      <c r="Q125" s="4">
        <f>AVERAGE(Tabella5[[#This Row],[LPAL_1]:[LPAL_4]])</f>
        <v>5.5133296022014191</v>
      </c>
      <c r="R125" s="4">
        <v>5.2498458933196366</v>
      </c>
      <c r="S125" s="4">
        <v>6.4646343809865776</v>
      </c>
      <c r="T125" s="4">
        <v>5.9140617807859739</v>
      </c>
      <c r="U125" s="4">
        <v>6</v>
      </c>
      <c r="V125" s="4">
        <f>AVERAGE(Tabella5[[#This Row],[SII_1]:[SII_4]])</f>
        <v>5.9071355137730475</v>
      </c>
      <c r="W125" s="4">
        <v>3.9436735077130782</v>
      </c>
      <c r="X125" s="4">
        <v>4.8013279757180829</v>
      </c>
      <c r="Y125" s="4">
        <v>4.7520507914870356</v>
      </c>
      <c r="Z125" s="4">
        <v>5.2411797334097496</v>
      </c>
      <c r="AA125" s="4">
        <f>AVERAGE(Tabella5[[#This Row],[V3_1]:[V3_4]])</f>
        <v>4.684558002081987</v>
      </c>
      <c r="AB125" s="4">
        <v>5.8446320087505441</v>
      </c>
      <c r="AC125" s="4">
        <v>5.950054029260361</v>
      </c>
      <c r="AD125" s="4">
        <v>4.5814167466238329</v>
      </c>
      <c r="AE125" s="4">
        <v>5.374040881261994</v>
      </c>
      <c r="AF125" s="4">
        <f>AVERAGE(Tabella5[[#This Row],[Y 450 B_1]:[Y 450 B_4]])</f>
        <v>5.4375359164741832</v>
      </c>
    </row>
    <row r="126" spans="1:32" x14ac:dyDescent="0.25">
      <c r="A126" s="3" t="s">
        <v>286</v>
      </c>
      <c r="B126" s="3" t="s">
        <v>110</v>
      </c>
      <c r="C126" s="3" t="s">
        <v>284</v>
      </c>
      <c r="D126" s="4">
        <v>4.0914668569030077</v>
      </c>
      <c r="E126" s="4">
        <v>5.0928123126767728</v>
      </c>
      <c r="F126" s="4">
        <v>6.3925615101700872</v>
      </c>
      <c r="G126" s="4">
        <v>13.394910627349304</v>
      </c>
      <c r="H126" s="4">
        <v>7</v>
      </c>
      <c r="I126" s="4">
        <v>5.0894111286600721</v>
      </c>
      <c r="J126" s="4">
        <v>6.0869298711207165</v>
      </c>
      <c r="K126" s="4">
        <v>6.1931050857112879</v>
      </c>
      <c r="L126" s="4">
        <f>AVERAGE(Tabella5[[#This Row],[t0_1]:[t0_8]])</f>
        <v>6.667649674073906</v>
      </c>
      <c r="M126" s="4">
        <v>6.5652543310958391</v>
      </c>
      <c r="N126" s="4">
        <v>5.2872746024265496</v>
      </c>
      <c r="O126" s="4">
        <v>6.9645657704223716</v>
      </c>
      <c r="P126" s="4">
        <v>7.983126887598158</v>
      </c>
      <c r="Q126" s="4">
        <f>AVERAGE(Tabella5[[#This Row],[LPAL_1]:[LPAL_4]])</f>
        <v>6.7000553978857296</v>
      </c>
      <c r="R126" s="4">
        <v>9.1734888660493397</v>
      </c>
      <c r="S126" s="4">
        <v>7.8985786679915089</v>
      </c>
      <c r="T126" s="4">
        <v>6.0766920133952604</v>
      </c>
      <c r="U126" s="4">
        <v>6.0628263233808957</v>
      </c>
      <c r="V126" s="4">
        <f>AVERAGE(Tabella5[[#This Row],[SII_1]:[SII_4]])</f>
        <v>7.3028964677042509</v>
      </c>
      <c r="W126" s="4">
        <v>0</v>
      </c>
      <c r="X126" s="4">
        <v>0</v>
      </c>
      <c r="Y126" s="4">
        <v>0</v>
      </c>
      <c r="Z126" s="4">
        <v>0</v>
      </c>
      <c r="AA126" s="4">
        <f>AVERAGE(Tabella5[[#This Row],[V3_1]:[V3_4]])</f>
        <v>0</v>
      </c>
      <c r="AB126" s="4">
        <v>7.9457911817689393</v>
      </c>
      <c r="AC126" s="4">
        <v>8.5527542051973189</v>
      </c>
      <c r="AD126" s="4">
        <v>6.1055587946533763</v>
      </c>
      <c r="AE126" s="4">
        <v>7.9513796584901231</v>
      </c>
      <c r="AF126" s="4">
        <f>AVERAGE(Tabella5[[#This Row],[Y 450 B_1]:[Y 450 B_4]])</f>
        <v>7.6388709600274387</v>
      </c>
    </row>
    <row r="127" spans="1:32" x14ac:dyDescent="0.25">
      <c r="A127" s="3" t="s">
        <v>287</v>
      </c>
      <c r="B127" s="3" t="s">
        <v>110</v>
      </c>
      <c r="C127" s="3" t="s">
        <v>284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f>AVERAGE(Tabella5[[#This Row],[t0_1]:[t0_8]])</f>
        <v>0</v>
      </c>
      <c r="M127" s="4">
        <v>0</v>
      </c>
      <c r="N127" s="4">
        <v>0</v>
      </c>
      <c r="O127" s="4">
        <v>0</v>
      </c>
      <c r="P127" s="4">
        <v>0</v>
      </c>
      <c r="Q127" s="4">
        <f>AVERAGE(Tabella5[[#This Row],[LPAL_1]:[LPAL_4]])</f>
        <v>0</v>
      </c>
      <c r="R127" s="4">
        <v>0</v>
      </c>
      <c r="S127" s="4">
        <v>0</v>
      </c>
      <c r="T127" s="4">
        <v>0</v>
      </c>
      <c r="U127" s="4">
        <v>0</v>
      </c>
      <c r="V127" s="4">
        <f>AVERAGE(Tabella5[[#This Row],[SII_1]:[SII_4]])</f>
        <v>0</v>
      </c>
      <c r="W127" s="4">
        <v>58.998943962485164</v>
      </c>
      <c r="X127" s="4">
        <v>105.66087977474835</v>
      </c>
      <c r="Y127" s="4">
        <v>72.808958605164662</v>
      </c>
      <c r="Z127" s="4">
        <v>124.66586802449902</v>
      </c>
      <c r="AA127" s="4">
        <f>AVERAGE(Tabella5[[#This Row],[V3_1]:[V3_4]])</f>
        <v>90.533662591724294</v>
      </c>
      <c r="AB127" s="4">
        <v>0</v>
      </c>
      <c r="AC127" s="4">
        <v>0</v>
      </c>
      <c r="AD127" s="4">
        <v>0</v>
      </c>
      <c r="AE127" s="4">
        <v>0</v>
      </c>
      <c r="AF127" s="4">
        <f>AVERAGE(Tabella5[[#This Row],[Y 450 B_1]:[Y 450 B_4]])</f>
        <v>0</v>
      </c>
    </row>
    <row r="128" spans="1:32" x14ac:dyDescent="0.25">
      <c r="A128" s="3" t="s">
        <v>288</v>
      </c>
      <c r="B128" s="3" t="s">
        <v>110</v>
      </c>
      <c r="C128" s="3" t="s">
        <v>284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f>AVERAGE(Tabella5[[#This Row],[t0_1]:[t0_8]])</f>
        <v>0</v>
      </c>
      <c r="M128" s="4">
        <v>5.53485737320515</v>
      </c>
      <c r="N128" s="4">
        <v>4.2287717228136668</v>
      </c>
      <c r="O128" s="4">
        <v>4.459444912204189</v>
      </c>
      <c r="P128" s="4">
        <v>4.8983479718233456</v>
      </c>
      <c r="Q128" s="4">
        <f>AVERAGE(Tabella5[[#This Row],[LPAL_1]:[LPAL_4]])</f>
        <v>4.7803554950115883</v>
      </c>
      <c r="R128" s="4">
        <v>0</v>
      </c>
      <c r="S128" s="4">
        <v>0</v>
      </c>
      <c r="T128" s="4">
        <v>0</v>
      </c>
      <c r="U128" s="4">
        <v>0</v>
      </c>
      <c r="V128" s="4">
        <f>AVERAGE(Tabella5[[#This Row],[SII_1]:[SII_4]])</f>
        <v>0</v>
      </c>
      <c r="W128" s="4">
        <v>0</v>
      </c>
      <c r="X128" s="4">
        <v>0</v>
      </c>
      <c r="Y128" s="4">
        <v>0</v>
      </c>
      <c r="Z128" s="4">
        <v>0</v>
      </c>
      <c r="AA128" s="4">
        <f>AVERAGE(Tabella5[[#This Row],[V3_1]:[V3_4]])</f>
        <v>0</v>
      </c>
      <c r="AB128" s="4">
        <v>0</v>
      </c>
      <c r="AC128" s="4">
        <v>0</v>
      </c>
      <c r="AD128" s="4">
        <v>0</v>
      </c>
      <c r="AE128" s="4">
        <v>0</v>
      </c>
      <c r="AF128" s="4">
        <f>AVERAGE(Tabella5[[#This Row],[Y 450 B_1]:[Y 450 B_4]])</f>
        <v>0</v>
      </c>
    </row>
    <row r="129" spans="1:32" x14ac:dyDescent="0.25">
      <c r="A129" s="3" t="s">
        <v>289</v>
      </c>
      <c r="B129" s="3" t="s">
        <v>110</v>
      </c>
      <c r="C129" s="3" t="s">
        <v>284</v>
      </c>
      <c r="D129" s="4">
        <v>49.977490776440277</v>
      </c>
      <c r="E129" s="4">
        <v>58.708594330206779</v>
      </c>
      <c r="F129" s="4">
        <v>67.857008894074625</v>
      </c>
      <c r="G129" s="4">
        <v>60.928202858992364</v>
      </c>
      <c r="H129" s="4">
        <v>55</v>
      </c>
      <c r="I129" s="4">
        <v>47.771267935341719</v>
      </c>
      <c r="J129" s="4">
        <v>48.326320917896865</v>
      </c>
      <c r="K129" s="4">
        <v>50.654713527784466</v>
      </c>
      <c r="L129" s="4">
        <f>AVERAGE(Tabella5[[#This Row],[t0_1]:[t0_8]])</f>
        <v>54.902949905092129</v>
      </c>
      <c r="M129" s="4">
        <v>126.33381670540777</v>
      </c>
      <c r="N129" s="4">
        <v>103.03370532364397</v>
      </c>
      <c r="O129" s="4">
        <v>146.13182463205777</v>
      </c>
      <c r="P129" s="4">
        <v>125</v>
      </c>
      <c r="Q129" s="4">
        <f>AVERAGE(Tabella5[[#This Row],[LPAL_1]:[LPAL_4]])</f>
        <v>125.12483666527737</v>
      </c>
      <c r="R129" s="4">
        <v>182.38667073317231</v>
      </c>
      <c r="S129" s="4">
        <v>166.17463812814771</v>
      </c>
      <c r="T129" s="4">
        <v>124.67919603064726</v>
      </c>
      <c r="U129" s="4">
        <v>123.72185646932157</v>
      </c>
      <c r="V129" s="4">
        <f>AVERAGE(Tabella5[[#This Row],[SII_1]:[SII_4]])</f>
        <v>149.2405903403222</v>
      </c>
      <c r="W129" s="4">
        <v>0</v>
      </c>
      <c r="X129" s="4">
        <v>0</v>
      </c>
      <c r="Y129" s="4">
        <v>0</v>
      </c>
      <c r="Z129" s="4">
        <v>0</v>
      </c>
      <c r="AA129" s="4">
        <f>AVERAGE(Tabella5[[#This Row],[V3_1]:[V3_4]])</f>
        <v>0</v>
      </c>
      <c r="AB129" s="4">
        <v>16.988923029526354</v>
      </c>
      <c r="AC129" s="4">
        <v>22.948863012982326</v>
      </c>
      <c r="AD129" s="4">
        <v>12.11140073815899</v>
      </c>
      <c r="AE129" s="4">
        <v>12.794740113325885</v>
      </c>
      <c r="AF129" s="4">
        <f>AVERAGE(Tabella5[[#This Row],[Y 450 B_1]:[Y 450 B_4]])</f>
        <v>16.210981723498389</v>
      </c>
    </row>
    <row r="130" spans="1:32" x14ac:dyDescent="0.25">
      <c r="A130" s="3" t="s">
        <v>290</v>
      </c>
      <c r="B130" s="3" t="s">
        <v>110</v>
      </c>
      <c r="C130" s="3"/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f>AVERAGE(Tabella5[[#This Row],[t0_1]:[t0_8]])</f>
        <v>0</v>
      </c>
      <c r="M130" s="4">
        <v>0</v>
      </c>
      <c r="N130" s="4">
        <v>0</v>
      </c>
      <c r="O130" s="4">
        <v>0</v>
      </c>
      <c r="P130" s="4">
        <v>0</v>
      </c>
      <c r="Q130" s="4">
        <f>AVERAGE(Tabella5[[#This Row],[LPAL_1]:[LPAL_4]])</f>
        <v>0</v>
      </c>
      <c r="R130" s="4">
        <v>1.0618476077812484</v>
      </c>
      <c r="S130" s="4">
        <v>1.1258611860843932</v>
      </c>
      <c r="T130" s="4">
        <v>0.80165323878681605</v>
      </c>
      <c r="U130" s="4">
        <v>0.77018840842479874</v>
      </c>
      <c r="V130" s="4">
        <f>AVERAGE(Tabella5[[#This Row],[SII_1]:[SII_4]])</f>
        <v>0.93988761026931411</v>
      </c>
      <c r="W130" s="4">
        <v>4.8923102288616214</v>
      </c>
      <c r="X130" s="4">
        <v>11.082925160266605</v>
      </c>
      <c r="Y130" s="4">
        <v>8.6711950531026272</v>
      </c>
      <c r="Z130" s="4">
        <v>7.9509908720949376</v>
      </c>
      <c r="AA130" s="4">
        <f>AVERAGE(Tabella5[[#This Row],[V3_1]:[V3_4]])</f>
        <v>8.1493553285814464</v>
      </c>
      <c r="AB130" s="4">
        <v>1.0005688303092228</v>
      </c>
      <c r="AC130" s="4">
        <v>1.2991940213124678</v>
      </c>
      <c r="AD130" s="4">
        <v>0.78445993369389089</v>
      </c>
      <c r="AE130" s="4">
        <v>1.651744830726539</v>
      </c>
      <c r="AF130" s="4">
        <f>AVERAGE(Tabella5[[#This Row],[Y 450 B_1]:[Y 450 B_4]])</f>
        <v>1.1839919040105302</v>
      </c>
    </row>
    <row r="131" spans="1:32" x14ac:dyDescent="0.25">
      <c r="A131" s="3" t="s">
        <v>123</v>
      </c>
      <c r="B131" s="3" t="s">
        <v>110</v>
      </c>
      <c r="C131" s="3" t="s">
        <v>284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f>AVERAGE(Tabella5[[#This Row],[t0_1]:[t0_8]])</f>
        <v>0</v>
      </c>
      <c r="M131" s="4">
        <v>0</v>
      </c>
      <c r="N131" s="4">
        <v>0</v>
      </c>
      <c r="O131" s="4">
        <v>0</v>
      </c>
      <c r="P131" s="4">
        <v>0</v>
      </c>
      <c r="Q131" s="4">
        <f>AVERAGE(Tabella5[[#This Row],[LPAL_1]:[LPAL_4]])</f>
        <v>0</v>
      </c>
      <c r="R131" s="4">
        <v>19.536088285846471</v>
      </c>
      <c r="S131" s="4">
        <v>24.286363501594519</v>
      </c>
      <c r="T131" s="4">
        <v>16.171264359430651</v>
      </c>
      <c r="U131" s="4">
        <v>16.538674394274313</v>
      </c>
      <c r="V131" s="4">
        <f>AVERAGE(Tabella5[[#This Row],[SII_1]:[SII_4]])</f>
        <v>19.133097635286489</v>
      </c>
      <c r="W131" s="4">
        <v>0</v>
      </c>
      <c r="X131" s="4">
        <v>0</v>
      </c>
      <c r="Y131" s="4">
        <v>0</v>
      </c>
      <c r="Z131" s="4">
        <v>0</v>
      </c>
      <c r="AA131" s="4">
        <f>AVERAGE(Tabella5[[#This Row],[V3_1]:[V3_4]])</f>
        <v>0</v>
      </c>
      <c r="AB131" s="4">
        <v>0</v>
      </c>
      <c r="AC131" s="4">
        <v>0</v>
      </c>
      <c r="AD131" s="4">
        <v>0</v>
      </c>
      <c r="AE131" s="4">
        <v>0</v>
      </c>
      <c r="AF131" s="4">
        <f>AVERAGE(Tabella5[[#This Row],[Y 450 B_1]:[Y 450 B_4]])</f>
        <v>0</v>
      </c>
    </row>
    <row r="132" spans="1:32" x14ac:dyDescent="0.25">
      <c r="A132" s="3" t="s">
        <v>124</v>
      </c>
      <c r="B132" s="3" t="s">
        <v>110</v>
      </c>
      <c r="C132" s="3"/>
      <c r="D132" s="4">
        <v>4.2016243414620735</v>
      </c>
      <c r="E132" s="4">
        <v>10.468019030578835</v>
      </c>
      <c r="F132" s="4">
        <v>13.414040723030924</v>
      </c>
      <c r="G132" s="4">
        <v>15.642153151326319</v>
      </c>
      <c r="H132" s="4">
        <v>17</v>
      </c>
      <c r="I132" s="4">
        <v>10.125521679044358</v>
      </c>
      <c r="J132" s="4">
        <v>35.212119223696078</v>
      </c>
      <c r="K132" s="4">
        <v>30.493400030627306</v>
      </c>
      <c r="L132" s="4">
        <f>AVERAGE(Tabella5[[#This Row],[t0_1]:[t0_8]])</f>
        <v>17.069609772470738</v>
      </c>
      <c r="M132" s="4">
        <v>9.1787061765821836</v>
      </c>
      <c r="N132" s="4">
        <v>3.560462522854416</v>
      </c>
      <c r="O132" s="4">
        <v>2.8679207802807425</v>
      </c>
      <c r="P132" s="4">
        <v>10.825451675134616</v>
      </c>
      <c r="Q132" s="4">
        <f>AVERAGE(Tabella5[[#This Row],[LPAL_1]:[LPAL_4]])</f>
        <v>6.6081352887129903</v>
      </c>
      <c r="R132" s="4">
        <v>11.657194414061928</v>
      </c>
      <c r="S132" s="4">
        <v>12.515973393662943</v>
      </c>
      <c r="T132" s="4">
        <v>3.1809817589624134</v>
      </c>
      <c r="U132" s="4">
        <v>2.2861100142401387</v>
      </c>
      <c r="V132" s="4">
        <f>AVERAGE(Tabella5[[#This Row],[SII_1]:[SII_4]])</f>
        <v>7.4100648952318569</v>
      </c>
      <c r="W132" s="4">
        <v>0</v>
      </c>
      <c r="X132" s="4">
        <v>0</v>
      </c>
      <c r="Y132" s="4">
        <v>0</v>
      </c>
      <c r="Z132" s="4">
        <v>0</v>
      </c>
      <c r="AA132" s="4">
        <f>AVERAGE(Tabella5[[#This Row],[V3_1]:[V3_4]])</f>
        <v>0</v>
      </c>
      <c r="AB132" s="4">
        <v>16.559457249574137</v>
      </c>
      <c r="AC132" s="4">
        <v>1.9391376028608553</v>
      </c>
      <c r="AD132" s="4">
        <v>12.765031080133779</v>
      </c>
      <c r="AE132" s="4">
        <v>1.3307767063945299</v>
      </c>
      <c r="AF132" s="4">
        <f>AVERAGE(Tabella5[[#This Row],[Y 450 B_1]:[Y 450 B_4]])</f>
        <v>8.1486006597408256</v>
      </c>
    </row>
    <row r="133" spans="1:32" x14ac:dyDescent="0.25">
      <c r="A133" s="3" t="s">
        <v>291</v>
      </c>
      <c r="B133" s="3" t="s">
        <v>110</v>
      </c>
      <c r="C133" s="3"/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f>AVERAGE(Tabella5[[#This Row],[t0_1]:[t0_8]])</f>
        <v>0</v>
      </c>
      <c r="M133" s="4">
        <v>7.4722355018336497</v>
      </c>
      <c r="N133" s="4">
        <v>10.239769037435078</v>
      </c>
      <c r="O133" s="4">
        <v>10.328442221147828</v>
      </c>
      <c r="P133" s="4">
        <v>12.331200726435222</v>
      </c>
      <c r="Q133" s="4">
        <f>AVERAGE(Tabella5[[#This Row],[LPAL_1]:[LPAL_4]])</f>
        <v>10.092911871712944</v>
      </c>
      <c r="R133" s="4">
        <v>9.5801941429126938</v>
      </c>
      <c r="S133" s="4">
        <v>14.622107166768581</v>
      </c>
      <c r="T133" s="4">
        <v>9.8552144541690119</v>
      </c>
      <c r="U133" s="4">
        <v>10.393074541159994</v>
      </c>
      <c r="V133" s="4">
        <f>AVERAGE(Tabella5[[#This Row],[SII_1]:[SII_4]])</f>
        <v>11.11264757625257</v>
      </c>
      <c r="W133" s="4">
        <v>0</v>
      </c>
      <c r="X133" s="4">
        <v>12.381817156303377</v>
      </c>
      <c r="Y133" s="4">
        <v>4.968307848555753</v>
      </c>
      <c r="Z133" s="4">
        <v>10.630633775644457</v>
      </c>
      <c r="AA133" s="4">
        <f>AVERAGE(Tabella5[[#This Row],[V3_1]:[V3_4]])</f>
        <v>6.9951896951258963</v>
      </c>
      <c r="AB133" s="4">
        <v>16.301627456421166</v>
      </c>
      <c r="AC133" s="4">
        <v>15.080622599246455</v>
      </c>
      <c r="AD133" s="4">
        <v>11.638450450144557</v>
      </c>
      <c r="AE133" s="4">
        <v>14.423725469406534</v>
      </c>
      <c r="AF133" s="4">
        <f>AVERAGE(Tabella5[[#This Row],[Y 450 B_1]:[Y 450 B_4]])</f>
        <v>14.361106493804677</v>
      </c>
    </row>
    <row r="134" spans="1:32" x14ac:dyDescent="0.25">
      <c r="A134" s="3" t="s">
        <v>292</v>
      </c>
      <c r="B134" s="3" t="s">
        <v>110</v>
      </c>
      <c r="C134" s="3"/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f>AVERAGE(Tabella5[[#This Row],[t0_1]:[t0_8]])</f>
        <v>0</v>
      </c>
      <c r="M134" s="4">
        <v>0</v>
      </c>
      <c r="N134" s="4">
        <v>0</v>
      </c>
      <c r="O134" s="4">
        <v>0</v>
      </c>
      <c r="P134" s="4">
        <v>0</v>
      </c>
      <c r="Q134" s="4">
        <f>AVERAGE(Tabella5[[#This Row],[LPAL_1]:[LPAL_4]])</f>
        <v>0</v>
      </c>
      <c r="R134" s="4">
        <v>4.7607854474710756</v>
      </c>
      <c r="S134" s="4">
        <v>65</v>
      </c>
      <c r="T134" s="4">
        <v>4.1032167942715629</v>
      </c>
      <c r="U134" s="4">
        <v>185.89635761297998</v>
      </c>
      <c r="V134" s="4">
        <f>AVERAGE(Tabella5[[#This Row],[SII_1]:[SII_4]])</f>
        <v>64.940089963680663</v>
      </c>
      <c r="W134" s="4">
        <v>0</v>
      </c>
      <c r="X134" s="4">
        <v>0</v>
      </c>
      <c r="Y134" s="4">
        <v>0</v>
      </c>
      <c r="Z134" s="4">
        <v>0</v>
      </c>
      <c r="AA134" s="4">
        <f>AVERAGE(Tabella5[[#This Row],[V3_1]:[V3_4]])</f>
        <v>0</v>
      </c>
      <c r="AB134" s="4">
        <v>0</v>
      </c>
      <c r="AC134" s="4">
        <v>0</v>
      </c>
      <c r="AD134" s="4">
        <v>0</v>
      </c>
      <c r="AE134" s="4">
        <v>0</v>
      </c>
      <c r="AF134" s="4">
        <f>AVERAGE(Tabella5[[#This Row],[Y 450 B_1]:[Y 450 B_4]])</f>
        <v>0</v>
      </c>
    </row>
    <row r="135" spans="1:32" x14ac:dyDescent="0.25">
      <c r="A135" s="3" t="s">
        <v>293</v>
      </c>
      <c r="B135" s="3" t="s">
        <v>110</v>
      </c>
      <c r="C135" s="3"/>
      <c r="D135" s="4">
        <v>8.6354746515616725</v>
      </c>
      <c r="E135" s="4">
        <v>6.6866560689803114</v>
      </c>
      <c r="F135" s="4">
        <v>14.877767560862157</v>
      </c>
      <c r="G135" s="4">
        <v>12.738412163224288</v>
      </c>
      <c r="H135" s="4">
        <v>9</v>
      </c>
      <c r="I135" s="4">
        <v>6.0814654863993471</v>
      </c>
      <c r="J135" s="4">
        <v>7.6213894346285098</v>
      </c>
      <c r="K135" s="4">
        <v>4.7026672079205065</v>
      </c>
      <c r="L135" s="4">
        <f>AVERAGE(Tabella5[[#This Row],[t0_1]:[t0_8]])</f>
        <v>8.7929790716970988</v>
      </c>
      <c r="M135" s="4">
        <v>11.621601905523498</v>
      </c>
      <c r="N135" s="4">
        <v>7.9291902565016699</v>
      </c>
      <c r="O135" s="4">
        <v>7.6275532707704183</v>
      </c>
      <c r="P135" s="4">
        <v>13.292036830481376</v>
      </c>
      <c r="Q135" s="4">
        <f>AVERAGE(Tabella5[[#This Row],[LPAL_1]:[LPAL_4]])</f>
        <v>10.11759556581924</v>
      </c>
      <c r="R135" s="4">
        <v>13.792714028098457</v>
      </c>
      <c r="S135" s="4">
        <v>17.678373659413886</v>
      </c>
      <c r="T135" s="4">
        <v>12.860037862505306</v>
      </c>
      <c r="U135" s="4">
        <v>11.427109671678833</v>
      </c>
      <c r="V135" s="4">
        <f>AVERAGE(Tabella5[[#This Row],[SII_1]:[SII_4]])</f>
        <v>13.939558805424122</v>
      </c>
      <c r="W135" s="4">
        <v>0</v>
      </c>
      <c r="X135" s="4">
        <v>0</v>
      </c>
      <c r="Y135" s="4">
        <v>0</v>
      </c>
      <c r="Z135" s="4">
        <v>0</v>
      </c>
      <c r="AA135" s="4">
        <f>AVERAGE(Tabella5[[#This Row],[V3_1]:[V3_4]])</f>
        <v>0</v>
      </c>
      <c r="AB135" s="4">
        <v>0</v>
      </c>
      <c r="AC135" s="4">
        <v>0</v>
      </c>
      <c r="AD135" s="4">
        <v>0</v>
      </c>
      <c r="AE135" s="4">
        <v>0</v>
      </c>
      <c r="AF135" s="4">
        <f>AVERAGE(Tabella5[[#This Row],[Y 450 B_1]:[Y 450 B_4]])</f>
        <v>0</v>
      </c>
    </row>
    <row r="136" spans="1:32" x14ac:dyDescent="0.25">
      <c r="A136" s="3" t="s">
        <v>294</v>
      </c>
      <c r="B136" s="3" t="s">
        <v>110</v>
      </c>
      <c r="C136" s="3"/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f>AVERAGE(Tabella5[[#This Row],[t0_1]:[t0_8]])</f>
        <v>0</v>
      </c>
      <c r="M136" s="4">
        <v>3.474942135898377</v>
      </c>
      <c r="N136" s="4">
        <v>2.0559888736957839</v>
      </c>
      <c r="O136" s="4">
        <v>2.2835061151124876</v>
      </c>
      <c r="P136" s="4">
        <v>4.4521856980331647</v>
      </c>
      <c r="Q136" s="4">
        <f>AVERAGE(Tabella5[[#This Row],[LPAL_1]:[LPAL_4]])</f>
        <v>3.066655705684953</v>
      </c>
      <c r="R136" s="4">
        <v>4.5488398586544925</v>
      </c>
      <c r="S136" s="4">
        <v>35.192843991737533</v>
      </c>
      <c r="T136" s="4">
        <v>3.0645481948766982</v>
      </c>
      <c r="U136" s="4">
        <v>29.235335824565141</v>
      </c>
      <c r="V136" s="4">
        <f>AVERAGE(Tabella5[[#This Row],[SII_1]:[SII_4]])</f>
        <v>18.010391967458467</v>
      </c>
      <c r="W136" s="4">
        <v>0</v>
      </c>
      <c r="X136" s="4">
        <v>0</v>
      </c>
      <c r="Y136" s="4">
        <v>0</v>
      </c>
      <c r="Z136" s="4">
        <v>0</v>
      </c>
      <c r="AA136" s="4">
        <f>AVERAGE(Tabella5[[#This Row],[V3_1]:[V3_4]])</f>
        <v>0</v>
      </c>
      <c r="AB136" s="4">
        <v>28.479249354445468</v>
      </c>
      <c r="AC136" s="4">
        <v>37.722392726279828</v>
      </c>
      <c r="AD136" s="4">
        <v>41.33499194720482</v>
      </c>
      <c r="AE136" s="4">
        <v>28.333324939116185</v>
      </c>
      <c r="AF136" s="4">
        <f>AVERAGE(Tabella5[[#This Row],[Y 450 B_1]:[Y 450 B_4]])</f>
        <v>33.967489741761575</v>
      </c>
    </row>
    <row r="137" spans="1:32" x14ac:dyDescent="0.25">
      <c r="A137" s="3" t="s">
        <v>136</v>
      </c>
      <c r="B137" s="3" t="s">
        <v>110</v>
      </c>
      <c r="C137" s="3" t="s">
        <v>284</v>
      </c>
      <c r="D137" s="4">
        <v>6.4483501085047719</v>
      </c>
      <c r="E137" s="4">
        <v>7.7928093622286125</v>
      </c>
      <c r="F137" s="4">
        <v>7.7233008011626172</v>
      </c>
      <c r="G137" s="4">
        <v>13.124835431054308</v>
      </c>
      <c r="H137" s="4">
        <v>0</v>
      </c>
      <c r="I137" s="4">
        <v>7.6994703437683825</v>
      </c>
      <c r="J137" s="4">
        <v>7.2414485109459665</v>
      </c>
      <c r="K137" s="4">
        <v>10.185140446567466</v>
      </c>
      <c r="L137" s="4">
        <f>AVERAGE(Tabella5[[#This Row],[t0_1]:[t0_8]])</f>
        <v>7.5269193755290154</v>
      </c>
      <c r="M137" s="4">
        <v>6.8046710923088538</v>
      </c>
      <c r="N137" s="4">
        <v>5.0894776638271582</v>
      </c>
      <c r="O137" s="4">
        <v>8.0635033957257125</v>
      </c>
      <c r="P137" s="4">
        <v>9.4242711139915016</v>
      </c>
      <c r="Q137" s="4">
        <f>AVERAGE(Tabella5[[#This Row],[LPAL_1]:[LPAL_4]])</f>
        <v>7.3454808164633061</v>
      </c>
      <c r="R137" s="4">
        <v>8.132359931868459</v>
      </c>
      <c r="S137" s="4">
        <v>9.2713439698846649</v>
      </c>
      <c r="T137" s="4">
        <v>6.9244931179711013</v>
      </c>
      <c r="U137" s="4">
        <v>7.6757175404618767</v>
      </c>
      <c r="V137" s="4">
        <f>AVERAGE(Tabella5[[#This Row],[SII_1]:[SII_4]])</f>
        <v>8.0009786400465259</v>
      </c>
      <c r="W137" s="4">
        <v>0</v>
      </c>
      <c r="X137" s="4">
        <v>0</v>
      </c>
      <c r="Y137" s="4">
        <v>0</v>
      </c>
      <c r="Z137" s="4">
        <v>0</v>
      </c>
      <c r="AA137" s="4">
        <f>AVERAGE(Tabella5[[#This Row],[V3_1]:[V3_4]])</f>
        <v>0</v>
      </c>
      <c r="AB137" s="4">
        <v>10.120863920199914</v>
      </c>
      <c r="AC137" s="4">
        <v>11.653040068275111</v>
      </c>
      <c r="AD137" s="4">
        <v>5.0890314215609793</v>
      </c>
      <c r="AE137" s="4">
        <v>7.8654477587456508</v>
      </c>
      <c r="AF137" s="4">
        <f>AVERAGE(Tabella5[[#This Row],[Y 450 B_1]:[Y 450 B_4]])</f>
        <v>8.6820957921954136</v>
      </c>
    </row>
    <row r="138" spans="1:32" x14ac:dyDescent="0.25">
      <c r="A138" s="3" t="s">
        <v>295</v>
      </c>
      <c r="B138" s="3" t="s">
        <v>110</v>
      </c>
      <c r="C138" s="3" t="s">
        <v>284</v>
      </c>
      <c r="D138" s="4">
        <v>16.287960553653345</v>
      </c>
      <c r="E138" s="4">
        <v>46.909851361700859</v>
      </c>
      <c r="F138" s="4">
        <v>111.19795068999909</v>
      </c>
      <c r="G138" s="4">
        <v>199.82789938699742</v>
      </c>
      <c r="H138" s="4">
        <v>44.712209078147865</v>
      </c>
      <c r="I138" s="4">
        <v>81.659581378167772</v>
      </c>
      <c r="J138" s="4">
        <v>98.991501185906557</v>
      </c>
      <c r="K138" s="4">
        <v>115.76265744431157</v>
      </c>
      <c r="L138" s="4">
        <f>AVERAGE(Tabella5[[#This Row],[t0_1]:[t0_8]])</f>
        <v>89.418701384860555</v>
      </c>
      <c r="M138" s="4">
        <v>0</v>
      </c>
      <c r="N138" s="4">
        <v>0</v>
      </c>
      <c r="O138" s="4">
        <v>0</v>
      </c>
      <c r="P138" s="4">
        <v>0</v>
      </c>
      <c r="Q138" s="4">
        <f>AVERAGE(Tabella5[[#This Row],[LPAL_1]:[LPAL_4]])</f>
        <v>0</v>
      </c>
      <c r="R138" s="4">
        <v>0</v>
      </c>
      <c r="S138" s="4">
        <v>0</v>
      </c>
      <c r="T138" s="4">
        <v>0</v>
      </c>
      <c r="U138" s="4">
        <v>0</v>
      </c>
      <c r="V138" s="4">
        <f>AVERAGE(Tabella5[[#This Row],[SII_1]:[SII_4]])</f>
        <v>0</v>
      </c>
      <c r="W138" s="4">
        <v>2.4358053408177893</v>
      </c>
      <c r="X138" s="4">
        <v>98.914743645624796</v>
      </c>
      <c r="Y138" s="4">
        <v>122.49211630576141</v>
      </c>
      <c r="Z138" s="4">
        <v>188.04609881214645</v>
      </c>
      <c r="AA138" s="4">
        <f>AVERAGE(Tabella5[[#This Row],[V3_1]:[V3_4]])</f>
        <v>102.97219102608761</v>
      </c>
      <c r="AB138" s="4">
        <v>0</v>
      </c>
      <c r="AC138" s="4">
        <v>0</v>
      </c>
      <c r="AD138" s="4">
        <v>0</v>
      </c>
      <c r="AE138" s="4">
        <v>0</v>
      </c>
      <c r="AF138" s="4">
        <f>AVERAGE(Tabella5[[#This Row],[Y 450 B_1]:[Y 450 B_4]])</f>
        <v>0</v>
      </c>
    </row>
    <row r="139" spans="1:32" x14ac:dyDescent="0.25">
      <c r="A139" s="3" t="s">
        <v>171</v>
      </c>
      <c r="B139" s="3"/>
      <c r="C139" s="3"/>
      <c r="D139" s="2">
        <f>SUBTOTAL(109,Tabella5[t0_1])</f>
        <v>7020.0037225243777</v>
      </c>
      <c r="E139" s="2">
        <f>SUBTOTAL(109,Tabella5[t0_2])</f>
        <v>7186.880092123848</v>
      </c>
      <c r="F139" s="2">
        <f>SUBTOTAL(109,Tabella5[t0_3])</f>
        <v>7744.9320846795199</v>
      </c>
      <c r="G139" s="2">
        <f>SUBTOTAL(109,Tabella5[t0_4])</f>
        <v>8412.1524459228076</v>
      </c>
      <c r="H139" s="2">
        <f>SUBTOTAL(109,Tabella5[t0_5])</f>
        <v>7375.8452538051106</v>
      </c>
      <c r="I139" s="2">
        <f>SUBTOTAL(109,Tabella5[t0_6])</f>
        <v>6734.1449261436737</v>
      </c>
      <c r="J139" s="2">
        <f>SUBTOTAL(109,Tabella5[t0_7])</f>
        <v>8423.3164207661084</v>
      </c>
      <c r="K139" s="2">
        <f>SUBTOTAL(109,Tabella5[t0_8])</f>
        <v>8437.2995092892052</v>
      </c>
      <c r="L139" s="2">
        <f>SUBTOTAL(109,Tabella5[Mean t0])</f>
        <v>7666.8218069068325</v>
      </c>
      <c r="M139" s="2">
        <f>SUBTOTAL(109,Tabella5[LPAL_1])</f>
        <v>8955.0179995869112</v>
      </c>
      <c r="N139" s="2">
        <f>SUBTOTAL(109,Tabella5[LPAL_2])</f>
        <v>7958.4708400799036</v>
      </c>
      <c r="O139" s="2">
        <f>SUBTOTAL(109,Tabella5[LPAL_3])</f>
        <v>8165.7863700837479</v>
      </c>
      <c r="P139" s="2">
        <f>SUBTOTAL(109,Tabella5[LPAL_4])</f>
        <v>10831.633542283847</v>
      </c>
      <c r="Q139" s="2">
        <f>SUBTOTAL(109,Tabella5[Mean LPAL])</f>
        <v>8977.7271880086009</v>
      </c>
      <c r="R139" s="2">
        <f>SUBTOTAL(109,Tabella5[SII_1])</f>
        <v>11175.948405177336</v>
      </c>
      <c r="S139" s="2">
        <f>SUBTOTAL(109,Tabella5[SII_2])</f>
        <v>10729.161449841897</v>
      </c>
      <c r="T139" s="2">
        <f>SUBTOTAL(109,Tabella5[SII_3])</f>
        <v>8051.4338684519762</v>
      </c>
      <c r="U139" s="2">
        <f>SUBTOTAL(109,Tabella5[SII_4])</f>
        <v>7754.9343904552752</v>
      </c>
      <c r="V139" s="2">
        <f>SUBTOTAL(109,Tabella5[Mean SII])</f>
        <v>9427.8695284816167</v>
      </c>
      <c r="W139" s="2">
        <f>SUBTOTAL(109,Tabella5[V3_1])</f>
        <v>5627.7687445261154</v>
      </c>
      <c r="X139" s="2">
        <f>SUBTOTAL(109,Tabella5[V3_2])</f>
        <v>9252.1183944782824</v>
      </c>
      <c r="Y139" s="2">
        <f>SUBTOTAL(109,Tabella5[V3_3])</f>
        <v>7727.3084088120713</v>
      </c>
      <c r="Z139" s="2">
        <f>SUBTOTAL(109,Tabella5[V3_4])</f>
        <v>8496.4006887296709</v>
      </c>
      <c r="AA139" s="2">
        <f>SUBTOTAL(109,Tabella5[Mean V3])</f>
        <v>7775.8990591365355</v>
      </c>
      <c r="AB139" s="2">
        <f>SUBTOTAL(109,Tabella5[Y 450 B_1])</f>
        <v>9688.2675299135135</v>
      </c>
      <c r="AC139" s="2">
        <f>SUBTOTAL(109,Tabella5[Y 450 B_2])</f>
        <v>9794.3095733891441</v>
      </c>
      <c r="AD139" s="2">
        <f>SUBTOTAL(109,Tabella5[Y 450 B_3])</f>
        <v>6906.2314842879996</v>
      </c>
      <c r="AE139" s="2">
        <f>SUBTOTAL(109,Tabella5[Y 450 B_4])</f>
        <v>8926.7158678837859</v>
      </c>
      <c r="AF139" s="2">
        <f>SUBTOTAL(109,Tabella5[Mean Y 450 B])</f>
        <v>9228.6801864930148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19092-DD5E-FA49-8279-32AE6E0980E4}">
  <dimension ref="A1:AF129"/>
  <sheetViews>
    <sheetView workbookViewId="0"/>
  </sheetViews>
  <sheetFormatPr defaultColWidth="11" defaultRowHeight="15.75" x14ac:dyDescent="0.25"/>
  <cols>
    <col min="1" max="1" width="48.375" bestFit="1" customWidth="1"/>
  </cols>
  <sheetData>
    <row r="1" spans="1:32" x14ac:dyDescent="0.25">
      <c r="A1" t="s">
        <v>172</v>
      </c>
    </row>
    <row r="2" spans="1:32" x14ac:dyDescent="0.25">
      <c r="A2" s="1" t="s">
        <v>0</v>
      </c>
      <c r="B2" s="1" t="s">
        <v>1</v>
      </c>
      <c r="C2" s="1" t="s">
        <v>2</v>
      </c>
      <c r="D2" s="1" t="s">
        <v>142</v>
      </c>
      <c r="E2" s="1" t="s">
        <v>143</v>
      </c>
      <c r="F2" s="1" t="s">
        <v>144</v>
      </c>
      <c r="G2" s="1" t="s">
        <v>145</v>
      </c>
      <c r="H2" s="1" t="s">
        <v>146</v>
      </c>
      <c r="I2" s="1" t="s">
        <v>147</v>
      </c>
      <c r="J2" s="1" t="s">
        <v>148</v>
      </c>
      <c r="K2" s="1" t="s">
        <v>149</v>
      </c>
      <c r="L2" s="1" t="s">
        <v>150</v>
      </c>
      <c r="M2" s="1" t="s">
        <v>151</v>
      </c>
      <c r="N2" s="1" t="s">
        <v>152</v>
      </c>
      <c r="O2" s="1" t="s">
        <v>153</v>
      </c>
      <c r="P2" s="1" t="s">
        <v>154</v>
      </c>
      <c r="Q2" s="1" t="s">
        <v>155</v>
      </c>
      <c r="R2" s="1" t="s">
        <v>156</v>
      </c>
      <c r="S2" s="1" t="s">
        <v>157</v>
      </c>
      <c r="T2" s="1" t="s">
        <v>158</v>
      </c>
      <c r="U2" s="1" t="s">
        <v>159</v>
      </c>
      <c r="V2" s="1" t="s">
        <v>160</v>
      </c>
      <c r="W2" s="1" t="s">
        <v>161</v>
      </c>
      <c r="X2" s="1" t="s">
        <v>162</v>
      </c>
      <c r="Y2" s="1" t="s">
        <v>163</v>
      </c>
      <c r="Z2" s="1" t="s">
        <v>164</v>
      </c>
      <c r="AA2" s="1" t="s">
        <v>165</v>
      </c>
      <c r="AB2" s="1" t="s">
        <v>166</v>
      </c>
      <c r="AC2" s="1" t="s">
        <v>167</v>
      </c>
      <c r="AD2" s="1" t="s">
        <v>168</v>
      </c>
      <c r="AE2" s="1" t="s">
        <v>169</v>
      </c>
      <c r="AF2" s="1" t="s">
        <v>170</v>
      </c>
    </row>
    <row r="3" spans="1:32" x14ac:dyDescent="0.25">
      <c r="A3" t="s">
        <v>3</v>
      </c>
      <c r="B3" t="s">
        <v>4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f>AVERAGE(Tabella2[[#This Row],[t0_1]:[t0_8]])</f>
        <v>0</v>
      </c>
      <c r="M3" s="2">
        <v>77.84617996185051</v>
      </c>
      <c r="N3" s="2">
        <v>81.461456768035191</v>
      </c>
      <c r="O3" s="2">
        <v>95.707297119451383</v>
      </c>
      <c r="P3" s="2">
        <v>100.4016125982191</v>
      </c>
      <c r="Q3" s="2">
        <f>AVERAGE(Tabella2[[#This Row],[LPAL_1]:[LPAL_4]])</f>
        <v>88.854136611889047</v>
      </c>
      <c r="R3" s="2">
        <v>28.345973968849041</v>
      </c>
      <c r="S3" s="2">
        <v>54.080132218872464</v>
      </c>
      <c r="T3" s="2">
        <v>41.211899302775556</v>
      </c>
      <c r="U3" s="2">
        <v>41</v>
      </c>
      <c r="V3" s="2">
        <f>AVERAGE(Tabella2[[#This Row],[SII_1]:[SII_4]])</f>
        <v>41.159501372624263</v>
      </c>
      <c r="W3" s="2">
        <v>49.60585557045524</v>
      </c>
      <c r="X3" s="2">
        <v>36.015116979172468</v>
      </c>
      <c r="Y3" s="2">
        <v>15.946699784022391</v>
      </c>
      <c r="Z3" s="2">
        <v>34</v>
      </c>
      <c r="AA3" s="2">
        <f>AVERAGE(Tabella2[[#This Row],[V3_1]:[V3_4]])</f>
        <v>33.89191808341252</v>
      </c>
      <c r="AB3" s="2">
        <v>13.678073223417154</v>
      </c>
      <c r="AC3" s="2">
        <v>22.431729427355549</v>
      </c>
      <c r="AD3" s="2">
        <v>24</v>
      </c>
      <c r="AE3" s="2">
        <v>35.666745627865325</v>
      </c>
      <c r="AF3" s="2">
        <f>AVERAGE(Tabella2[[#This Row],[Y 450 B_1]:[Y 450 B_4]])</f>
        <v>23.944137069659508</v>
      </c>
    </row>
    <row r="4" spans="1:32" x14ac:dyDescent="0.25">
      <c r="A4" t="s">
        <v>5</v>
      </c>
      <c r="B4" t="s">
        <v>4</v>
      </c>
      <c r="C4" t="s">
        <v>140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f>AVERAGE(Tabella2[[#This Row],[t0_1]:[t0_8]])</f>
        <v>0</v>
      </c>
      <c r="M4" s="2">
        <v>0</v>
      </c>
      <c r="N4" s="2">
        <v>0</v>
      </c>
      <c r="O4" s="2">
        <v>0</v>
      </c>
      <c r="P4" s="2">
        <v>0</v>
      </c>
      <c r="Q4" s="2">
        <f>AVERAGE(Tabella2[[#This Row],[LPAL_1]:[LPAL_4]])</f>
        <v>0</v>
      </c>
      <c r="R4" s="2">
        <v>16.381928591438403</v>
      </c>
      <c r="S4" s="2">
        <v>16.644110027189058</v>
      </c>
      <c r="T4" s="2">
        <v>17.530271011054868</v>
      </c>
      <c r="U4" s="2">
        <v>19.098331529430784</v>
      </c>
      <c r="V4" s="2">
        <f>AVERAGE(Tabella2[[#This Row],[SII_1]:[SII_4]])</f>
        <v>17.413660289778278</v>
      </c>
      <c r="W4" s="2">
        <v>0</v>
      </c>
      <c r="X4" s="2">
        <v>0</v>
      </c>
      <c r="Y4" s="2">
        <v>0</v>
      </c>
      <c r="Z4" s="2">
        <v>0</v>
      </c>
      <c r="AA4" s="2">
        <f>AVERAGE(Tabella2[[#This Row],[V3_1]:[V3_4]])</f>
        <v>0</v>
      </c>
      <c r="AB4" s="2">
        <v>0</v>
      </c>
      <c r="AC4" s="2">
        <v>0</v>
      </c>
      <c r="AD4" s="2">
        <v>0</v>
      </c>
      <c r="AE4" s="2">
        <v>0</v>
      </c>
      <c r="AF4" s="2">
        <f>AVERAGE(Tabella2[[#This Row],[Y 450 B_1]:[Y 450 B_4]])</f>
        <v>0</v>
      </c>
    </row>
    <row r="5" spans="1:32" x14ac:dyDescent="0.25">
      <c r="A5" t="s">
        <v>6</v>
      </c>
      <c r="B5" t="s">
        <v>4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f>AVERAGE(Tabella2[[#This Row],[t0_1]:[t0_8]])</f>
        <v>0</v>
      </c>
      <c r="M5" s="2">
        <v>0</v>
      </c>
      <c r="N5" s="2">
        <v>0</v>
      </c>
      <c r="O5" s="2">
        <v>0</v>
      </c>
      <c r="P5" s="2">
        <v>0</v>
      </c>
      <c r="Q5" s="2">
        <f>AVERAGE(Tabella2[[#This Row],[LPAL_1]:[LPAL_4]])</f>
        <v>0</v>
      </c>
      <c r="R5" s="2">
        <v>0</v>
      </c>
      <c r="S5" s="2">
        <v>0</v>
      </c>
      <c r="T5" s="2">
        <v>0</v>
      </c>
      <c r="U5" s="2">
        <v>0</v>
      </c>
      <c r="V5" s="2">
        <f>AVERAGE(Tabella2[[#This Row],[SII_1]:[SII_4]])</f>
        <v>0</v>
      </c>
      <c r="W5" s="2">
        <v>36.750887558617478</v>
      </c>
      <c r="X5" s="2">
        <v>87.698701994253142</v>
      </c>
      <c r="Y5" s="2">
        <v>113</v>
      </c>
      <c r="Z5" s="2">
        <v>214.22624252798721</v>
      </c>
      <c r="AA5" s="2">
        <f>AVERAGE(Tabella2[[#This Row],[V3_1]:[V3_4]])</f>
        <v>112.91895802021446</v>
      </c>
      <c r="AB5" s="2">
        <v>0</v>
      </c>
      <c r="AC5" s="2">
        <v>0</v>
      </c>
      <c r="AD5" s="2">
        <v>0</v>
      </c>
      <c r="AE5" s="2">
        <v>0</v>
      </c>
      <c r="AF5" s="2">
        <f>AVERAGE(Tabella2[[#This Row],[Y 450 B_1]:[Y 450 B_4]])</f>
        <v>0</v>
      </c>
    </row>
    <row r="6" spans="1:32" x14ac:dyDescent="0.25">
      <c r="A6" t="s">
        <v>7</v>
      </c>
      <c r="B6" t="s">
        <v>4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f>AVERAGE(Tabella2[[#This Row],[t0_1]:[t0_8]])</f>
        <v>0</v>
      </c>
      <c r="M6" s="2">
        <v>191</v>
      </c>
      <c r="N6" s="2">
        <v>216.75522388801932</v>
      </c>
      <c r="O6" s="2">
        <v>212.91548962374515</v>
      </c>
      <c r="P6" s="2">
        <v>143.86644134361788</v>
      </c>
      <c r="Q6" s="2">
        <f>AVERAGE(Tabella2[[#This Row],[LPAL_1]:[LPAL_4]])</f>
        <v>191.13428871384559</v>
      </c>
      <c r="R6" s="2">
        <v>0</v>
      </c>
      <c r="S6" s="2">
        <v>0</v>
      </c>
      <c r="T6" s="2">
        <v>0</v>
      </c>
      <c r="U6" s="2">
        <v>0</v>
      </c>
      <c r="V6" s="2">
        <f>AVERAGE(Tabella2[[#This Row],[SII_1]:[SII_4]])</f>
        <v>0</v>
      </c>
      <c r="W6" s="2">
        <v>0</v>
      </c>
      <c r="X6" s="2">
        <v>0</v>
      </c>
      <c r="Y6" s="2">
        <v>0</v>
      </c>
      <c r="Z6" s="2">
        <v>0</v>
      </c>
      <c r="AA6" s="2">
        <f>AVERAGE(Tabella2[[#This Row],[V3_1]:[V3_4]])</f>
        <v>0</v>
      </c>
      <c r="AB6" s="2">
        <v>29.160920777933701</v>
      </c>
      <c r="AC6" s="2">
        <v>28.712353732829847</v>
      </c>
      <c r="AD6" s="2">
        <v>31</v>
      </c>
      <c r="AE6" s="2">
        <v>34.379475173686345</v>
      </c>
      <c r="AF6" s="2">
        <f>AVERAGE(Tabella2[[#This Row],[Y 450 B_1]:[Y 450 B_4]])</f>
        <v>30.813187421112474</v>
      </c>
    </row>
    <row r="7" spans="1:32" x14ac:dyDescent="0.25">
      <c r="A7" t="s">
        <v>8</v>
      </c>
      <c r="B7" t="s">
        <v>4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f>AVERAGE(Tabella2[[#This Row],[t0_1]:[t0_8]])</f>
        <v>0</v>
      </c>
      <c r="M7" s="2">
        <v>0</v>
      </c>
      <c r="N7" s="2">
        <v>0</v>
      </c>
      <c r="O7" s="2">
        <v>0</v>
      </c>
      <c r="P7" s="2">
        <v>0</v>
      </c>
      <c r="Q7" s="2">
        <f>AVERAGE(Tabella2[[#This Row],[LPAL_1]:[LPAL_4]])</f>
        <v>0</v>
      </c>
      <c r="R7" s="2">
        <v>71.027501238911682</v>
      </c>
      <c r="S7" s="2">
        <v>89.732349199940415</v>
      </c>
      <c r="T7" s="2">
        <v>37.743841300046221</v>
      </c>
      <c r="U7" s="2">
        <v>53.137345202866655</v>
      </c>
      <c r="V7" s="2">
        <f>AVERAGE(Tabella2[[#This Row],[SII_1]:[SII_4]])</f>
        <v>62.910259235441245</v>
      </c>
      <c r="W7" s="2">
        <v>21.179829117607923</v>
      </c>
      <c r="X7" s="2">
        <v>36.572903447126343</v>
      </c>
      <c r="Y7" s="2">
        <v>1.447555514773005</v>
      </c>
      <c r="Z7" s="2">
        <v>20</v>
      </c>
      <c r="AA7" s="2">
        <f>AVERAGE(Tabella2[[#This Row],[V3_1]:[V3_4]])</f>
        <v>19.800072019876819</v>
      </c>
      <c r="AB7" s="2">
        <v>0</v>
      </c>
      <c r="AC7" s="2">
        <v>0</v>
      </c>
      <c r="AD7" s="2">
        <v>0</v>
      </c>
      <c r="AE7" s="2">
        <v>0</v>
      </c>
      <c r="AF7" s="2">
        <f>AVERAGE(Tabella2[[#This Row],[Y 450 B_1]:[Y 450 B_4]])</f>
        <v>0</v>
      </c>
    </row>
    <row r="8" spans="1:32" x14ac:dyDescent="0.25">
      <c r="A8" t="s">
        <v>9</v>
      </c>
      <c r="B8" t="s">
        <v>4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f>AVERAGE(Tabella2[[#This Row],[t0_1]:[t0_8]])</f>
        <v>0</v>
      </c>
      <c r="M8" s="2">
        <v>20.84203092599186</v>
      </c>
      <c r="N8" s="2">
        <v>39.361298572102775</v>
      </c>
      <c r="O8" s="2">
        <v>28.765637729149898</v>
      </c>
      <c r="P8" s="2">
        <v>57.358697886000733</v>
      </c>
      <c r="Q8" s="2">
        <f>AVERAGE(Tabella2[[#This Row],[LPAL_1]:[LPAL_4]])</f>
        <v>36.581916278311319</v>
      </c>
      <c r="R8" s="2">
        <v>26.735600812962211</v>
      </c>
      <c r="S8" s="2">
        <v>25.662134088375392</v>
      </c>
      <c r="T8" s="2">
        <v>30.003857733333728</v>
      </c>
      <c r="U8" s="2">
        <v>28.666855972764697</v>
      </c>
      <c r="V8" s="2">
        <f>AVERAGE(Tabella2[[#This Row],[SII_1]:[SII_4]])</f>
        <v>27.767112151859006</v>
      </c>
      <c r="W8" s="2">
        <v>0</v>
      </c>
      <c r="X8" s="2">
        <v>0</v>
      </c>
      <c r="Y8" s="2">
        <v>0</v>
      </c>
      <c r="Z8" s="2">
        <v>0</v>
      </c>
      <c r="AA8" s="2">
        <f>AVERAGE(Tabella2[[#This Row],[V3_1]:[V3_4]])</f>
        <v>0</v>
      </c>
      <c r="AB8" s="2">
        <v>22</v>
      </c>
      <c r="AC8" s="2">
        <v>26.095509645213891</v>
      </c>
      <c r="AD8" s="2">
        <v>18.913511971664004</v>
      </c>
      <c r="AE8" s="2">
        <v>21.119541025193904</v>
      </c>
      <c r="AF8" s="2">
        <f>AVERAGE(Tabella2[[#This Row],[Y 450 B_1]:[Y 450 B_4]])</f>
        <v>22.032140660517953</v>
      </c>
    </row>
    <row r="9" spans="1:32" x14ac:dyDescent="0.25">
      <c r="A9" t="s">
        <v>10</v>
      </c>
      <c r="B9" t="s">
        <v>11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f>AVERAGE(Tabella2[[#This Row],[t0_1]:[t0_8]])</f>
        <v>0</v>
      </c>
      <c r="M9" s="2">
        <v>0</v>
      </c>
      <c r="N9" s="2">
        <v>0</v>
      </c>
      <c r="O9" s="2">
        <v>0</v>
      </c>
      <c r="P9" s="2">
        <v>0</v>
      </c>
      <c r="Q9" s="2">
        <f>AVERAGE(Tabella2[[#This Row],[LPAL_1]:[LPAL_4]])</f>
        <v>0</v>
      </c>
      <c r="R9" s="2">
        <v>13.958664653550777</v>
      </c>
      <c r="S9" s="2">
        <v>18.561101117358056</v>
      </c>
      <c r="T9" s="2">
        <v>12.84625629894049</v>
      </c>
      <c r="U9" s="2">
        <v>15</v>
      </c>
      <c r="V9" s="2">
        <f>AVERAGE(Tabella2[[#This Row],[SII_1]:[SII_4]])</f>
        <v>15.09150551746233</v>
      </c>
      <c r="W9" s="2">
        <v>0</v>
      </c>
      <c r="X9" s="2">
        <v>0</v>
      </c>
      <c r="Y9" s="2">
        <v>0</v>
      </c>
      <c r="Z9" s="2">
        <v>0</v>
      </c>
      <c r="AA9" s="2">
        <f>AVERAGE(Tabella2[[#This Row],[V3_1]:[V3_4]])</f>
        <v>0</v>
      </c>
      <c r="AB9" s="2">
        <v>0</v>
      </c>
      <c r="AC9" s="2">
        <v>0</v>
      </c>
      <c r="AD9" s="2">
        <v>0</v>
      </c>
      <c r="AE9" s="2">
        <v>0</v>
      </c>
      <c r="AF9" s="2">
        <f>AVERAGE(Tabella2[[#This Row],[Y 450 B_1]:[Y 450 B_4]])</f>
        <v>0</v>
      </c>
    </row>
    <row r="10" spans="1:32" x14ac:dyDescent="0.25">
      <c r="A10" t="s">
        <v>12</v>
      </c>
      <c r="B10" t="s">
        <v>11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f>AVERAGE(Tabella2[[#This Row],[t0_1]:[t0_8]])</f>
        <v>0</v>
      </c>
      <c r="M10" s="2">
        <v>0</v>
      </c>
      <c r="N10" s="2">
        <v>0</v>
      </c>
      <c r="O10" s="2">
        <v>0</v>
      </c>
      <c r="P10" s="2">
        <v>0</v>
      </c>
      <c r="Q10" s="2">
        <f>AVERAGE(Tabella2[[#This Row],[LPAL_1]:[LPAL_4]])</f>
        <v>0</v>
      </c>
      <c r="R10" s="2">
        <v>6.5897414678126918</v>
      </c>
      <c r="S10" s="2">
        <v>8.5922720343160339</v>
      </c>
      <c r="T10" s="2">
        <v>9.1791692984999234</v>
      </c>
      <c r="U10" s="2">
        <v>5.987655127401915</v>
      </c>
      <c r="V10" s="2">
        <f>AVERAGE(Tabella2[[#This Row],[SII_1]:[SII_4]])</f>
        <v>7.5872094820076406</v>
      </c>
      <c r="W10" s="2">
        <v>0</v>
      </c>
      <c r="X10" s="2">
        <v>0</v>
      </c>
      <c r="Y10" s="2">
        <v>0</v>
      </c>
      <c r="Z10" s="2">
        <v>0</v>
      </c>
      <c r="AA10" s="2">
        <f>AVERAGE(Tabella2[[#This Row],[V3_1]:[V3_4]])</f>
        <v>0</v>
      </c>
      <c r="AB10" s="2">
        <v>0</v>
      </c>
      <c r="AC10" s="2">
        <v>0</v>
      </c>
      <c r="AD10" s="2">
        <v>0</v>
      </c>
      <c r="AE10" s="2">
        <v>0</v>
      </c>
      <c r="AF10" s="2">
        <f>AVERAGE(Tabella2[[#This Row],[Y 450 B_1]:[Y 450 B_4]])</f>
        <v>0</v>
      </c>
    </row>
    <row r="11" spans="1:32" x14ac:dyDescent="0.25">
      <c r="A11" t="s">
        <v>13</v>
      </c>
      <c r="B11" t="s">
        <v>11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f>AVERAGE(Tabella2[[#This Row],[t0_1]:[t0_8]])</f>
        <v>0</v>
      </c>
      <c r="M11" s="2">
        <v>0</v>
      </c>
      <c r="N11" s="2">
        <v>0</v>
      </c>
      <c r="O11" s="2">
        <v>0</v>
      </c>
      <c r="P11" s="2">
        <v>0</v>
      </c>
      <c r="Q11" s="2">
        <f>AVERAGE(Tabella2[[#This Row],[LPAL_1]:[LPAL_4]])</f>
        <v>0</v>
      </c>
      <c r="R11" s="2">
        <v>1</v>
      </c>
      <c r="S11" s="2">
        <v>2.1749032737243996</v>
      </c>
      <c r="T11" s="2">
        <v>0.56633729658133836</v>
      </c>
      <c r="U11" s="2">
        <v>1.6516729613146464</v>
      </c>
      <c r="V11" s="2">
        <f>AVERAGE(Tabella2[[#This Row],[SII_1]:[SII_4]])</f>
        <v>1.3482283829050961</v>
      </c>
      <c r="W11" s="2">
        <v>0</v>
      </c>
      <c r="X11" s="2">
        <v>0</v>
      </c>
      <c r="Y11" s="2">
        <v>0</v>
      </c>
      <c r="Z11" s="2">
        <v>0</v>
      </c>
      <c r="AA11" s="2">
        <f>AVERAGE(Tabella2[[#This Row],[V3_1]:[V3_4]])</f>
        <v>0</v>
      </c>
      <c r="AB11" s="2">
        <v>0</v>
      </c>
      <c r="AC11" s="2">
        <v>0</v>
      </c>
      <c r="AD11" s="2">
        <v>0</v>
      </c>
      <c r="AE11" s="2">
        <v>0</v>
      </c>
      <c r="AF11" s="2">
        <f>AVERAGE(Tabella2[[#This Row],[Y 450 B_1]:[Y 450 B_4]])</f>
        <v>0</v>
      </c>
    </row>
    <row r="12" spans="1:32" x14ac:dyDescent="0.25">
      <c r="A12" t="s">
        <v>14</v>
      </c>
      <c r="B12" t="s">
        <v>11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f>AVERAGE(Tabella2[[#This Row],[t0_1]:[t0_8]])</f>
        <v>0</v>
      </c>
      <c r="M12" s="2">
        <v>90</v>
      </c>
      <c r="N12" s="2">
        <v>67.488122723287788</v>
      </c>
      <c r="O12" s="2">
        <v>117.6424979004487</v>
      </c>
      <c r="P12" s="2">
        <v>85.32627469249509</v>
      </c>
      <c r="Q12" s="2">
        <f>AVERAGE(Tabella2[[#This Row],[LPAL_1]:[LPAL_4]])</f>
        <v>90.114223829057892</v>
      </c>
      <c r="R12" s="2">
        <v>98.202131743898505</v>
      </c>
      <c r="S12" s="2">
        <v>87.44789092712918</v>
      </c>
      <c r="T12" s="2">
        <v>44.746237283844337</v>
      </c>
      <c r="U12" s="2">
        <v>77</v>
      </c>
      <c r="V12" s="2">
        <f>AVERAGE(Tabella2[[#This Row],[SII_1]:[SII_4]])</f>
        <v>76.849064988717998</v>
      </c>
      <c r="W12" s="2">
        <v>130.47632077673023</v>
      </c>
      <c r="X12" s="2">
        <v>65.908434658929536</v>
      </c>
      <c r="Y12" s="2">
        <v>125</v>
      </c>
      <c r="Z12" s="2">
        <v>178.93087847282229</v>
      </c>
      <c r="AA12" s="2">
        <f>AVERAGE(Tabella2[[#This Row],[V3_1]:[V3_4]])</f>
        <v>125.07890847712051</v>
      </c>
      <c r="AB12" s="2">
        <v>75.026605862009447</v>
      </c>
      <c r="AC12" s="2">
        <v>121.7245481024224</v>
      </c>
      <c r="AD12" s="2">
        <v>101.86327758232336</v>
      </c>
      <c r="AE12" s="2">
        <v>125.31026455814876</v>
      </c>
      <c r="AF12" s="2">
        <f>AVERAGE(Tabella2[[#This Row],[Y 450 B_1]:[Y 450 B_4]])</f>
        <v>105.981174026226</v>
      </c>
    </row>
    <row r="13" spans="1:32" x14ac:dyDescent="0.25">
      <c r="A13" t="s">
        <v>15</v>
      </c>
      <c r="B13" t="s">
        <v>11</v>
      </c>
      <c r="D13" s="2">
        <v>45.31309977097073</v>
      </c>
      <c r="E13" s="2">
        <v>68</v>
      </c>
      <c r="F13" s="2">
        <v>149.54433033292645</v>
      </c>
      <c r="G13" s="2">
        <v>118.72576740457225</v>
      </c>
      <c r="H13" s="2">
        <v>26.842066485100247</v>
      </c>
      <c r="I13" s="2">
        <v>38.84846476397523</v>
      </c>
      <c r="J13" s="2">
        <v>32.665359060875055</v>
      </c>
      <c r="K13" s="2">
        <v>64.911025435648227</v>
      </c>
      <c r="L13" s="2">
        <f>AVERAGE(Tabella2[[#This Row],[t0_1]:[t0_8]])</f>
        <v>68.106264156758527</v>
      </c>
      <c r="M13" s="2">
        <v>0</v>
      </c>
      <c r="N13" s="2">
        <v>0</v>
      </c>
      <c r="O13" s="2">
        <v>0</v>
      </c>
      <c r="P13" s="2">
        <v>0</v>
      </c>
      <c r="Q13" s="2">
        <f>AVERAGE(Tabella2[[#This Row],[LPAL_1]:[LPAL_4]])</f>
        <v>0</v>
      </c>
      <c r="R13" s="2">
        <v>0</v>
      </c>
      <c r="S13" s="2">
        <v>0</v>
      </c>
      <c r="T13" s="2">
        <v>0</v>
      </c>
      <c r="U13" s="2">
        <v>0</v>
      </c>
      <c r="V13" s="2">
        <f>AVERAGE(Tabella2[[#This Row],[SII_1]:[SII_4]])</f>
        <v>0</v>
      </c>
      <c r="W13" s="2">
        <v>0</v>
      </c>
      <c r="X13" s="2">
        <v>0</v>
      </c>
      <c r="Y13" s="2">
        <v>0</v>
      </c>
      <c r="Z13" s="2">
        <v>0</v>
      </c>
      <c r="AA13" s="2">
        <f>AVERAGE(Tabella2[[#This Row],[V3_1]:[V3_4]])</f>
        <v>0</v>
      </c>
      <c r="AB13" s="2">
        <v>0</v>
      </c>
      <c r="AC13" s="2">
        <v>0</v>
      </c>
      <c r="AD13" s="2">
        <v>0</v>
      </c>
      <c r="AE13" s="2">
        <v>0</v>
      </c>
      <c r="AF13" s="2">
        <f>AVERAGE(Tabella2[[#This Row],[Y 450 B_1]:[Y 450 B_4]])</f>
        <v>0</v>
      </c>
    </row>
    <row r="14" spans="1:32" x14ac:dyDescent="0.25">
      <c r="A14" t="s">
        <v>16</v>
      </c>
      <c r="B14" t="s">
        <v>11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f>AVERAGE(Tabella2[[#This Row],[t0_1]:[t0_8]])</f>
        <v>0</v>
      </c>
      <c r="M14" s="2">
        <v>0</v>
      </c>
      <c r="N14" s="2">
        <v>0</v>
      </c>
      <c r="O14" s="2">
        <v>0</v>
      </c>
      <c r="P14" s="2">
        <v>0</v>
      </c>
      <c r="Q14" s="2">
        <f>AVERAGE(Tabella2[[#This Row],[LPAL_1]:[LPAL_4]])</f>
        <v>0</v>
      </c>
      <c r="R14" s="2">
        <v>66.415549885796594</v>
      </c>
      <c r="S14" s="2">
        <v>46.851902654573706</v>
      </c>
      <c r="T14" s="2">
        <v>57.503863693249016</v>
      </c>
      <c r="U14" s="2">
        <v>57</v>
      </c>
      <c r="V14" s="2">
        <f>AVERAGE(Tabella2[[#This Row],[SII_1]:[SII_4]])</f>
        <v>56.942829058404826</v>
      </c>
      <c r="W14" s="2">
        <v>36.030247669049729</v>
      </c>
      <c r="X14" s="2">
        <v>51.825816040719801</v>
      </c>
      <c r="Y14" s="2">
        <v>10.352630343102684</v>
      </c>
      <c r="Z14" s="2">
        <v>84.23706066161833</v>
      </c>
      <c r="AA14" s="2">
        <f>AVERAGE(Tabella2[[#This Row],[V3_1]:[V3_4]])</f>
        <v>45.611438678622633</v>
      </c>
      <c r="AB14" s="2">
        <v>47</v>
      </c>
      <c r="AC14" s="2">
        <v>36.482322151837955</v>
      </c>
      <c r="AD14" s="2">
        <v>56.895498278550953</v>
      </c>
      <c r="AE14" s="2">
        <v>47.342573601107333</v>
      </c>
      <c r="AF14" s="2">
        <f>AVERAGE(Tabella2[[#This Row],[Y 450 B_1]:[Y 450 B_4]])</f>
        <v>46.930098507874064</v>
      </c>
    </row>
    <row r="15" spans="1:32" x14ac:dyDescent="0.25">
      <c r="A15" t="s">
        <v>17</v>
      </c>
      <c r="B15" t="s">
        <v>11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f>AVERAGE(Tabella2[[#This Row],[t0_1]:[t0_8]])</f>
        <v>0</v>
      </c>
      <c r="M15" s="2">
        <v>0</v>
      </c>
      <c r="N15" s="2">
        <v>0</v>
      </c>
      <c r="O15" s="2">
        <v>0</v>
      </c>
      <c r="P15" s="2">
        <v>0</v>
      </c>
      <c r="Q15" s="2">
        <f>AVERAGE(Tabella2[[#This Row],[LPAL_1]:[LPAL_4]])</f>
        <v>0</v>
      </c>
      <c r="R15" s="2">
        <v>30.176462408166479</v>
      </c>
      <c r="S15" s="2">
        <v>1.6901905687665237</v>
      </c>
      <c r="T15" s="2">
        <v>11</v>
      </c>
      <c r="U15" s="2">
        <v>0.51076607079342073</v>
      </c>
      <c r="V15" s="2">
        <f>AVERAGE(Tabella2[[#This Row],[SII_1]:[SII_4]])</f>
        <v>10.844354761931607</v>
      </c>
      <c r="W15" s="2">
        <v>0</v>
      </c>
      <c r="X15" s="2">
        <v>0</v>
      </c>
      <c r="Y15" s="2">
        <v>0</v>
      </c>
      <c r="Z15" s="2">
        <v>0</v>
      </c>
      <c r="AA15" s="2">
        <f>AVERAGE(Tabella2[[#This Row],[V3_1]:[V3_4]])</f>
        <v>0</v>
      </c>
      <c r="AB15" s="2">
        <v>0.64291208304290604</v>
      </c>
      <c r="AC15" s="2">
        <v>1.2376805614531712</v>
      </c>
      <c r="AD15" s="2">
        <v>1.3741372599290189</v>
      </c>
      <c r="AE15" s="2">
        <v>1.0823784294808534</v>
      </c>
      <c r="AF15" s="2">
        <f>AVERAGE(Tabella2[[#This Row],[Y 450 B_1]:[Y 450 B_4]])</f>
        <v>1.0842770834764872</v>
      </c>
    </row>
    <row r="16" spans="1:32" x14ac:dyDescent="0.25">
      <c r="A16" t="s">
        <v>18</v>
      </c>
      <c r="B16" t="s">
        <v>11</v>
      </c>
      <c r="D16" s="2">
        <v>49.698382722059563</v>
      </c>
      <c r="E16" s="2">
        <v>45</v>
      </c>
      <c r="F16" s="2">
        <v>58.665925773587759</v>
      </c>
      <c r="G16" s="2">
        <v>72.790440977988922</v>
      </c>
      <c r="H16" s="2">
        <v>8.8565579839611903</v>
      </c>
      <c r="I16" s="2">
        <v>31.086611974651042</v>
      </c>
      <c r="J16" s="2">
        <v>32.446685841420937</v>
      </c>
      <c r="K16" s="2">
        <v>61.24350719411278</v>
      </c>
      <c r="L16" s="2">
        <f>AVERAGE(Tabella2[[#This Row],[t0_1]:[t0_8]])</f>
        <v>44.973514058472773</v>
      </c>
      <c r="M16" s="2">
        <v>568.26926467919498</v>
      </c>
      <c r="N16" s="2">
        <v>538.38834398901633</v>
      </c>
      <c r="O16" s="2">
        <v>674</v>
      </c>
      <c r="P16" s="2">
        <v>915.26777006045563</v>
      </c>
      <c r="Q16" s="2">
        <f>AVERAGE(Tabella2[[#This Row],[LPAL_1]:[LPAL_4]])</f>
        <v>673.98134468216676</v>
      </c>
      <c r="R16" s="2">
        <v>462.90528256121672</v>
      </c>
      <c r="S16" s="2">
        <v>447.16987771177565</v>
      </c>
      <c r="T16" s="2">
        <v>337.89052198028804</v>
      </c>
      <c r="U16" s="2">
        <v>416</v>
      </c>
      <c r="V16" s="2">
        <f>AVERAGE(Tabella2[[#This Row],[SII_1]:[SII_4]])</f>
        <v>415.9914205633201</v>
      </c>
      <c r="W16" s="2">
        <v>395.24111258990081</v>
      </c>
      <c r="X16" s="2">
        <v>361.86792541332346</v>
      </c>
      <c r="Y16" s="2">
        <v>195.90493239635893</v>
      </c>
      <c r="Z16" s="2">
        <v>318</v>
      </c>
      <c r="AA16" s="2">
        <f>AVERAGE(Tabella2[[#This Row],[V3_1]:[V3_4]])</f>
        <v>317.75349259989582</v>
      </c>
      <c r="AB16" s="2">
        <v>134.22237943906529</v>
      </c>
      <c r="AC16" s="2">
        <v>191.83843118214</v>
      </c>
      <c r="AD16" s="2">
        <v>217.01150862230892</v>
      </c>
      <c r="AE16" s="2">
        <v>250.35526491860082</v>
      </c>
      <c r="AF16" s="2">
        <f>AVERAGE(Tabella2[[#This Row],[Y 450 B_1]:[Y 450 B_4]])</f>
        <v>198.35689604052877</v>
      </c>
    </row>
    <row r="17" spans="1:32" x14ac:dyDescent="0.25">
      <c r="A17" t="s">
        <v>19</v>
      </c>
      <c r="B17" t="s">
        <v>11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f>AVERAGE(Tabella2[[#This Row],[t0_1]:[t0_8]])</f>
        <v>0</v>
      </c>
      <c r="M17" s="2">
        <v>0</v>
      </c>
      <c r="N17" s="2">
        <v>0</v>
      </c>
      <c r="O17" s="2">
        <v>0</v>
      </c>
      <c r="P17" s="2">
        <v>0</v>
      </c>
      <c r="Q17" s="2">
        <f>AVERAGE(Tabella2[[#This Row],[LPAL_1]:[LPAL_4]])</f>
        <v>0</v>
      </c>
      <c r="R17" s="2">
        <v>0</v>
      </c>
      <c r="S17" s="2">
        <v>0</v>
      </c>
      <c r="T17" s="2">
        <v>0</v>
      </c>
      <c r="U17" s="2">
        <v>0</v>
      </c>
      <c r="V17" s="2">
        <f>AVERAGE(Tabella2[[#This Row],[SII_1]:[SII_4]])</f>
        <v>0</v>
      </c>
      <c r="W17" s="2">
        <v>32.056202399538414</v>
      </c>
      <c r="X17" s="2">
        <v>107.96982092806964</v>
      </c>
      <c r="Y17" s="2">
        <v>75</v>
      </c>
      <c r="Z17" s="2">
        <v>83.895394871809415</v>
      </c>
      <c r="AA17" s="2">
        <f>AVERAGE(Tabella2[[#This Row],[V3_1]:[V3_4]])</f>
        <v>74.730354549854368</v>
      </c>
      <c r="AB17" s="2">
        <v>0</v>
      </c>
      <c r="AC17" s="2">
        <v>0</v>
      </c>
      <c r="AD17" s="2">
        <v>0</v>
      </c>
      <c r="AE17" s="2">
        <v>0</v>
      </c>
      <c r="AF17" s="2">
        <f>AVERAGE(Tabella2[[#This Row],[Y 450 B_1]:[Y 450 B_4]])</f>
        <v>0</v>
      </c>
    </row>
    <row r="18" spans="1:32" x14ac:dyDescent="0.25">
      <c r="A18" t="s">
        <v>20</v>
      </c>
      <c r="B18" t="s">
        <v>11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f>AVERAGE(Tabella2[[#This Row],[t0_1]:[t0_8]])</f>
        <v>0</v>
      </c>
      <c r="M18" s="2">
        <v>0</v>
      </c>
      <c r="N18" s="2">
        <v>0</v>
      </c>
      <c r="O18" s="2">
        <v>0</v>
      </c>
      <c r="P18" s="2">
        <v>0</v>
      </c>
      <c r="Q18" s="2">
        <f>AVERAGE(Tabella2[[#This Row],[LPAL_1]:[LPAL_4]])</f>
        <v>0</v>
      </c>
      <c r="R18" s="2">
        <v>146.95729492171535</v>
      </c>
      <c r="S18" s="2">
        <v>184.58271830404064</v>
      </c>
      <c r="T18" s="2">
        <v>121.95933302829644</v>
      </c>
      <c r="U18" s="2">
        <v>110.93754250337749</v>
      </c>
      <c r="V18" s="2">
        <f>AVERAGE(Tabella2[[#This Row],[SII_1]:[SII_4]])</f>
        <v>141.10922218935747</v>
      </c>
      <c r="W18" s="2">
        <v>109.94183866370912</v>
      </c>
      <c r="X18" s="2">
        <v>88.583629180533791</v>
      </c>
      <c r="Y18" s="2">
        <v>20.039140185455544</v>
      </c>
      <c r="Z18" s="2">
        <v>73</v>
      </c>
      <c r="AA18" s="2">
        <f>AVERAGE(Tabella2[[#This Row],[V3_1]:[V3_4]])</f>
        <v>72.891152007424608</v>
      </c>
      <c r="AB18" s="2">
        <v>56.2186463001104</v>
      </c>
      <c r="AC18" s="2">
        <v>88.237077357898357</v>
      </c>
      <c r="AD18" s="2">
        <v>86.58316713331358</v>
      </c>
      <c r="AE18" s="2">
        <v>77</v>
      </c>
      <c r="AF18" s="2">
        <f>AVERAGE(Tabella2[[#This Row],[Y 450 B_1]:[Y 450 B_4]])</f>
        <v>77.009722697830583</v>
      </c>
    </row>
    <row r="19" spans="1:32" x14ac:dyDescent="0.25">
      <c r="A19" t="s">
        <v>21</v>
      </c>
      <c r="B19" t="s">
        <v>11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f>AVERAGE(Tabella2[[#This Row],[t0_1]:[t0_8]])</f>
        <v>0</v>
      </c>
      <c r="M19" s="2">
        <v>0</v>
      </c>
      <c r="N19" s="2">
        <v>0</v>
      </c>
      <c r="O19" s="2">
        <v>0</v>
      </c>
      <c r="P19" s="2">
        <v>0</v>
      </c>
      <c r="Q19" s="2">
        <f>AVERAGE(Tabella2[[#This Row],[LPAL_1]:[LPAL_4]])</f>
        <v>0</v>
      </c>
      <c r="R19" s="2">
        <v>116.4129927114858</v>
      </c>
      <c r="S19" s="2">
        <v>90.140972334164744</v>
      </c>
      <c r="T19" s="2">
        <v>86.798074608783381</v>
      </c>
      <c r="U19" s="2">
        <v>98</v>
      </c>
      <c r="V19" s="2">
        <f>AVERAGE(Tabella2[[#This Row],[SII_1]:[SII_4]])</f>
        <v>97.838009913608488</v>
      </c>
      <c r="W19" s="2">
        <v>112.25456020249862</v>
      </c>
      <c r="X19" s="2">
        <v>112.88510554125092</v>
      </c>
      <c r="Y19" s="2">
        <v>172</v>
      </c>
      <c r="Z19" s="2">
        <v>292.12921042191829</v>
      </c>
      <c r="AA19" s="2">
        <f>AVERAGE(Tabella2[[#This Row],[V3_1]:[V3_4]])</f>
        <v>172.31721904141696</v>
      </c>
      <c r="AB19" s="2">
        <v>60.796024218613354</v>
      </c>
      <c r="AC19" s="2">
        <v>92.377647762642241</v>
      </c>
      <c r="AD19" s="2">
        <v>80.904330861856167</v>
      </c>
      <c r="AE19" s="2">
        <v>116.93421847461835</v>
      </c>
      <c r="AF19" s="2">
        <f>AVERAGE(Tabella2[[#This Row],[Y 450 B_1]:[Y 450 B_4]])</f>
        <v>87.753055329432527</v>
      </c>
    </row>
    <row r="20" spans="1:32" x14ac:dyDescent="0.25">
      <c r="A20" t="s">
        <v>22</v>
      </c>
      <c r="B20" t="s">
        <v>11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f>AVERAGE(Tabella2[[#This Row],[t0_1]:[t0_8]])</f>
        <v>0</v>
      </c>
      <c r="M20" s="2">
        <v>6.8862264566320412</v>
      </c>
      <c r="N20" s="2">
        <v>8.614578519761265</v>
      </c>
      <c r="O20" s="2">
        <v>15.752820234059724</v>
      </c>
      <c r="P20" s="2">
        <v>8.9512999084501903</v>
      </c>
      <c r="Q20" s="2">
        <f>AVERAGE(Tabella2[[#This Row],[LPAL_1]:[LPAL_4]])</f>
        <v>10.051231279725805</v>
      </c>
      <c r="R20" s="2">
        <v>0</v>
      </c>
      <c r="S20" s="2">
        <v>0</v>
      </c>
      <c r="T20" s="2">
        <v>0</v>
      </c>
      <c r="U20" s="2">
        <v>0</v>
      </c>
      <c r="V20" s="2">
        <f>AVERAGE(Tabella2[[#This Row],[SII_1]:[SII_4]])</f>
        <v>0</v>
      </c>
      <c r="W20" s="2">
        <v>0</v>
      </c>
      <c r="X20" s="2">
        <v>0</v>
      </c>
      <c r="Y20" s="2">
        <v>0</v>
      </c>
      <c r="Z20" s="2">
        <v>0</v>
      </c>
      <c r="AA20" s="2">
        <f>AVERAGE(Tabella2[[#This Row],[V3_1]:[V3_4]])</f>
        <v>0</v>
      </c>
      <c r="AB20" s="2">
        <v>0</v>
      </c>
      <c r="AC20" s="2">
        <v>0</v>
      </c>
      <c r="AD20" s="2">
        <v>0</v>
      </c>
      <c r="AE20" s="2">
        <v>0</v>
      </c>
      <c r="AF20" s="2">
        <f>AVERAGE(Tabella2[[#This Row],[Y 450 B_1]:[Y 450 B_4]])</f>
        <v>0</v>
      </c>
    </row>
    <row r="21" spans="1:32" x14ac:dyDescent="0.25">
      <c r="A21" t="s">
        <v>23</v>
      </c>
      <c r="B21" t="s">
        <v>11</v>
      </c>
      <c r="D21" s="2">
        <v>327.93555644275631</v>
      </c>
      <c r="E21" s="2">
        <v>434</v>
      </c>
      <c r="F21" s="2">
        <v>495.34916152075715</v>
      </c>
      <c r="G21" s="2">
        <v>380.92835807800878</v>
      </c>
      <c r="H21" s="2">
        <v>347.95692297859568</v>
      </c>
      <c r="I21" s="2">
        <v>218.97003569125891</v>
      </c>
      <c r="J21" s="2">
        <v>536.61432980558038</v>
      </c>
      <c r="K21" s="2">
        <v>728.49696968562307</v>
      </c>
      <c r="L21" s="2">
        <f>AVERAGE(Tabella2[[#This Row],[t0_1]:[t0_8]])</f>
        <v>433.78141677532255</v>
      </c>
      <c r="M21" s="2">
        <v>379.76608162152979</v>
      </c>
      <c r="N21" s="2">
        <v>457.46394870467151</v>
      </c>
      <c r="O21" s="2">
        <v>830.60282241529535</v>
      </c>
      <c r="P21" s="2">
        <v>678.66605547166319</v>
      </c>
      <c r="Q21" s="2">
        <f>AVERAGE(Tabella2[[#This Row],[LPAL_1]:[LPAL_4]])</f>
        <v>586.62472705328992</v>
      </c>
      <c r="R21" s="2">
        <v>462.38077087730198</v>
      </c>
      <c r="S21" s="2">
        <v>483.24523660273923</v>
      </c>
      <c r="T21" s="2">
        <v>345.06177795780178</v>
      </c>
      <c r="U21" s="2">
        <v>430</v>
      </c>
      <c r="V21" s="2">
        <f>AVERAGE(Tabella2[[#This Row],[SII_1]:[SII_4]])</f>
        <v>430.17194635946072</v>
      </c>
      <c r="W21" s="2">
        <v>407.10571174033521</v>
      </c>
      <c r="X21" s="2">
        <v>399.22511176317875</v>
      </c>
      <c r="Y21" s="2">
        <v>134.12526507692985</v>
      </c>
      <c r="Z21" s="2">
        <v>313</v>
      </c>
      <c r="AA21" s="2">
        <f>AVERAGE(Tabella2[[#This Row],[V3_1]:[V3_4]])</f>
        <v>313.36402214511099</v>
      </c>
      <c r="AB21" s="2">
        <v>197</v>
      </c>
      <c r="AC21" s="2">
        <v>172.08036903065425</v>
      </c>
      <c r="AD21" s="2">
        <v>202.87489146506704</v>
      </c>
      <c r="AE21" s="2">
        <v>216.11284232667492</v>
      </c>
      <c r="AF21" s="2">
        <f>AVERAGE(Tabella2[[#This Row],[Y 450 B_1]:[Y 450 B_4]])</f>
        <v>197.01702570559905</v>
      </c>
    </row>
    <row r="22" spans="1:32" x14ac:dyDescent="0.25">
      <c r="A22" t="s">
        <v>24</v>
      </c>
      <c r="B22" t="s">
        <v>11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f>AVERAGE(Tabella2[[#This Row],[t0_1]:[t0_8]])</f>
        <v>0</v>
      </c>
      <c r="M22" s="2">
        <v>153</v>
      </c>
      <c r="N22" s="2">
        <v>110.60069840427983</v>
      </c>
      <c r="O22" s="2">
        <v>207.49229648496484</v>
      </c>
      <c r="P22" s="2">
        <v>141.59564292930716</v>
      </c>
      <c r="Q22" s="2">
        <f>AVERAGE(Tabella2[[#This Row],[LPAL_1]:[LPAL_4]])</f>
        <v>153.17215945463795</v>
      </c>
      <c r="R22" s="2">
        <v>0</v>
      </c>
      <c r="S22" s="2">
        <v>0</v>
      </c>
      <c r="T22" s="2">
        <v>0</v>
      </c>
      <c r="U22" s="2">
        <v>0</v>
      </c>
      <c r="V22" s="2">
        <f>AVERAGE(Tabella2[[#This Row],[SII_1]:[SII_4]])</f>
        <v>0</v>
      </c>
      <c r="W22" s="2">
        <v>0</v>
      </c>
      <c r="X22" s="2">
        <v>0</v>
      </c>
      <c r="Y22" s="2">
        <v>0</v>
      </c>
      <c r="Z22" s="2">
        <v>0</v>
      </c>
      <c r="AA22" s="2">
        <f>AVERAGE(Tabella2[[#This Row],[V3_1]:[V3_4]])</f>
        <v>0</v>
      </c>
      <c r="AB22" s="2">
        <v>0</v>
      </c>
      <c r="AC22" s="2">
        <v>0</v>
      </c>
      <c r="AD22" s="2">
        <v>0</v>
      </c>
      <c r="AE22" s="2">
        <v>0</v>
      </c>
      <c r="AF22" s="2">
        <f>AVERAGE(Tabella2[[#This Row],[Y 450 B_1]:[Y 450 B_4]])</f>
        <v>0</v>
      </c>
    </row>
    <row r="23" spans="1:32" x14ac:dyDescent="0.25">
      <c r="A23" t="s">
        <v>25</v>
      </c>
      <c r="B23" t="s">
        <v>11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f>AVERAGE(Tabella2[[#This Row],[t0_1]:[t0_8]])</f>
        <v>0</v>
      </c>
      <c r="M23" s="2">
        <v>0</v>
      </c>
      <c r="N23" s="2">
        <v>0</v>
      </c>
      <c r="O23" s="2">
        <v>0</v>
      </c>
      <c r="P23" s="2">
        <v>0</v>
      </c>
      <c r="Q23" s="2">
        <f>AVERAGE(Tabella2[[#This Row],[LPAL_1]:[LPAL_4]])</f>
        <v>0</v>
      </c>
      <c r="R23" s="2">
        <v>0</v>
      </c>
      <c r="S23" s="2">
        <v>0</v>
      </c>
      <c r="T23" s="2">
        <v>0</v>
      </c>
      <c r="U23" s="2">
        <v>0</v>
      </c>
      <c r="V23" s="2">
        <f>AVERAGE(Tabella2[[#This Row],[SII_1]:[SII_4]])</f>
        <v>0</v>
      </c>
      <c r="W23" s="2">
        <v>0</v>
      </c>
      <c r="X23" s="2">
        <v>0</v>
      </c>
      <c r="Y23" s="2">
        <v>0</v>
      </c>
      <c r="Z23" s="2">
        <v>0</v>
      </c>
      <c r="AA23" s="2">
        <f>AVERAGE(Tabella2[[#This Row],[V3_1]:[V3_4]])</f>
        <v>0</v>
      </c>
      <c r="AB23" s="2">
        <v>4.8557407487664852</v>
      </c>
      <c r="AC23" s="2">
        <v>9.9001211903186519</v>
      </c>
      <c r="AD23" s="2">
        <v>10.420181156365452</v>
      </c>
      <c r="AE23" s="2">
        <v>15.546492042593581</v>
      </c>
      <c r="AF23" s="2">
        <f>AVERAGE(Tabella2[[#This Row],[Y 450 B_1]:[Y 450 B_4]])</f>
        <v>10.180633784511041</v>
      </c>
    </row>
    <row r="24" spans="1:32" x14ac:dyDescent="0.25">
      <c r="A24" t="s">
        <v>26</v>
      </c>
      <c r="B24" t="s">
        <v>11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f>AVERAGE(Tabella2[[#This Row],[t0_1]:[t0_8]])</f>
        <v>0</v>
      </c>
      <c r="M24" s="2">
        <v>0</v>
      </c>
      <c r="N24" s="2">
        <v>0</v>
      </c>
      <c r="O24" s="2">
        <v>0</v>
      </c>
      <c r="P24" s="2">
        <v>0</v>
      </c>
      <c r="Q24" s="2">
        <f>AVERAGE(Tabella2[[#This Row],[LPAL_1]:[LPAL_4]])</f>
        <v>0</v>
      </c>
      <c r="R24" s="2">
        <v>0</v>
      </c>
      <c r="S24" s="2">
        <v>0</v>
      </c>
      <c r="T24" s="2">
        <v>0</v>
      </c>
      <c r="U24" s="2">
        <v>0</v>
      </c>
      <c r="V24" s="2">
        <f>AVERAGE(Tabella2[[#This Row],[SII_1]:[SII_4]])</f>
        <v>0</v>
      </c>
      <c r="W24" s="2">
        <v>28.259323215280066</v>
      </c>
      <c r="X24" s="2">
        <v>32.477030522563467</v>
      </c>
      <c r="Y24" s="2">
        <v>39</v>
      </c>
      <c r="Z24" s="2">
        <v>57.633520910134557</v>
      </c>
      <c r="AA24" s="2">
        <f>AVERAGE(Tabella2[[#This Row],[V3_1]:[V3_4]])</f>
        <v>39.342468661994523</v>
      </c>
      <c r="AB24" s="2">
        <v>0</v>
      </c>
      <c r="AC24" s="2">
        <v>0</v>
      </c>
      <c r="AD24" s="2">
        <v>0</v>
      </c>
      <c r="AE24" s="2">
        <v>0</v>
      </c>
      <c r="AF24" s="2">
        <f>AVERAGE(Tabella2[[#This Row],[Y 450 B_1]:[Y 450 B_4]])</f>
        <v>0</v>
      </c>
    </row>
    <row r="25" spans="1:32" x14ac:dyDescent="0.25">
      <c r="A25" t="s">
        <v>27</v>
      </c>
      <c r="B25" t="s">
        <v>11</v>
      </c>
      <c r="D25" s="2">
        <v>42.453785399234413</v>
      </c>
      <c r="E25" s="2">
        <v>58.184119169187873</v>
      </c>
      <c r="F25" s="2">
        <v>161.17171755161795</v>
      </c>
      <c r="G25" s="2">
        <v>107</v>
      </c>
      <c r="H25" s="2">
        <v>76.037220691287999</v>
      </c>
      <c r="I25" s="2">
        <v>19.874632492285759</v>
      </c>
      <c r="J25" s="2">
        <v>151.53296057312036</v>
      </c>
      <c r="K25" s="2">
        <v>242.27850741758712</v>
      </c>
      <c r="L25" s="2">
        <f>AVERAGE(Tabella2[[#This Row],[t0_1]:[t0_8]])</f>
        <v>107.31661791179017</v>
      </c>
      <c r="M25" s="2">
        <v>0</v>
      </c>
      <c r="N25" s="2">
        <v>0</v>
      </c>
      <c r="O25" s="2">
        <v>0</v>
      </c>
      <c r="P25" s="2">
        <v>0</v>
      </c>
      <c r="Q25" s="2">
        <f>AVERAGE(Tabella2[[#This Row],[LPAL_1]:[LPAL_4]])</f>
        <v>0</v>
      </c>
      <c r="R25" s="2">
        <v>0</v>
      </c>
      <c r="S25" s="2">
        <v>0</v>
      </c>
      <c r="T25" s="2">
        <v>0</v>
      </c>
      <c r="U25" s="2">
        <v>0</v>
      </c>
      <c r="V25" s="2">
        <f>AVERAGE(Tabella2[[#This Row],[SII_1]:[SII_4]])</f>
        <v>0</v>
      </c>
      <c r="W25" s="2">
        <v>0</v>
      </c>
      <c r="X25" s="2">
        <v>0</v>
      </c>
      <c r="Y25" s="2">
        <v>0</v>
      </c>
      <c r="Z25" s="2">
        <v>0</v>
      </c>
      <c r="AA25" s="2">
        <f>AVERAGE(Tabella2[[#This Row],[V3_1]:[V3_4]])</f>
        <v>0</v>
      </c>
      <c r="AB25" s="2">
        <v>0</v>
      </c>
      <c r="AC25" s="2">
        <v>0</v>
      </c>
      <c r="AD25" s="2">
        <v>0</v>
      </c>
      <c r="AE25" s="2">
        <v>0</v>
      </c>
      <c r="AF25" s="2">
        <f>AVERAGE(Tabella2[[#This Row],[Y 450 B_1]:[Y 450 B_4]])</f>
        <v>0</v>
      </c>
    </row>
    <row r="26" spans="1:32" x14ac:dyDescent="0.25">
      <c r="A26" t="s">
        <v>28</v>
      </c>
      <c r="B26" t="s">
        <v>11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f>AVERAGE(Tabella2[[#This Row],[t0_1]:[t0_8]])</f>
        <v>0</v>
      </c>
      <c r="M26" s="2">
        <v>1.0215671045763532</v>
      </c>
      <c r="N26" s="2">
        <v>4.8117590167686792</v>
      </c>
      <c r="O26" s="2">
        <v>7.3272196543079602</v>
      </c>
      <c r="P26" s="2">
        <v>2.1562985844335687</v>
      </c>
      <c r="Q26" s="2">
        <f>AVERAGE(Tabella2[[#This Row],[LPAL_1]:[LPAL_4]])</f>
        <v>3.8292110900216398</v>
      </c>
      <c r="R26" s="2">
        <v>1</v>
      </c>
      <c r="S26" s="2">
        <v>1.4222107911661284</v>
      </c>
      <c r="T26" s="2">
        <v>0.83318578313133584</v>
      </c>
      <c r="U26" s="2">
        <v>0.87677174224441556</v>
      </c>
      <c r="V26" s="2">
        <f>AVERAGE(Tabella2[[#This Row],[SII_1]:[SII_4]])</f>
        <v>1.03304207913547</v>
      </c>
      <c r="W26" s="2">
        <v>0</v>
      </c>
      <c r="X26" s="2">
        <v>0</v>
      </c>
      <c r="Y26" s="2">
        <v>0</v>
      </c>
      <c r="Z26" s="2">
        <v>0</v>
      </c>
      <c r="AA26" s="2">
        <f>AVERAGE(Tabella2[[#This Row],[V3_1]:[V3_4]])</f>
        <v>0</v>
      </c>
      <c r="AB26" s="2">
        <v>0</v>
      </c>
      <c r="AC26" s="2">
        <v>0</v>
      </c>
      <c r="AD26" s="2">
        <v>0</v>
      </c>
      <c r="AE26" s="2">
        <v>0</v>
      </c>
      <c r="AF26" s="2">
        <f>AVERAGE(Tabella2[[#This Row],[Y 450 B_1]:[Y 450 B_4]])</f>
        <v>0</v>
      </c>
    </row>
    <row r="27" spans="1:32" x14ac:dyDescent="0.25">
      <c r="A27" t="s">
        <v>29</v>
      </c>
      <c r="B27" t="s">
        <v>11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f>AVERAGE(Tabella2[[#This Row],[t0_1]:[t0_8]])</f>
        <v>0</v>
      </c>
      <c r="M27" s="2">
        <v>2.5781254513492562</v>
      </c>
      <c r="N27" s="2">
        <v>0.92112073886722445</v>
      </c>
      <c r="O27" s="2">
        <v>2.0148864712333867</v>
      </c>
      <c r="P27" s="2">
        <v>0.97493118247538901</v>
      </c>
      <c r="Q27" s="2">
        <f>AVERAGE(Tabella2[[#This Row],[LPAL_1]:[LPAL_4]])</f>
        <v>1.6222659609813141</v>
      </c>
      <c r="R27" s="2">
        <v>171.68195470899764</v>
      </c>
      <c r="S27" s="2">
        <v>78.628398888325478</v>
      </c>
      <c r="T27" s="2">
        <v>85</v>
      </c>
      <c r="U27" s="2">
        <v>5.3787839773478412</v>
      </c>
      <c r="V27" s="2">
        <f>AVERAGE(Tabella2[[#This Row],[SII_1]:[SII_4]])</f>
        <v>85.172284393667738</v>
      </c>
      <c r="W27" s="2">
        <v>0</v>
      </c>
      <c r="X27" s="2">
        <v>0</v>
      </c>
      <c r="Y27" s="2">
        <v>0</v>
      </c>
      <c r="Z27" s="2">
        <v>0</v>
      </c>
      <c r="AA27" s="2">
        <f>AVERAGE(Tabella2[[#This Row],[V3_1]:[V3_4]])</f>
        <v>0</v>
      </c>
      <c r="AB27" s="2">
        <v>0</v>
      </c>
      <c r="AC27" s="2">
        <v>0</v>
      </c>
      <c r="AD27" s="2">
        <v>0</v>
      </c>
      <c r="AE27" s="2">
        <v>0</v>
      </c>
      <c r="AF27" s="2">
        <f>AVERAGE(Tabella2[[#This Row],[Y 450 B_1]:[Y 450 B_4]])</f>
        <v>0</v>
      </c>
    </row>
    <row r="28" spans="1:32" x14ac:dyDescent="0.25">
      <c r="A28" t="s">
        <v>30</v>
      </c>
      <c r="B28" t="s">
        <v>11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f>AVERAGE(Tabella2[[#This Row],[t0_1]:[t0_8]])</f>
        <v>0</v>
      </c>
      <c r="M28" s="2">
        <v>148.13516987139027</v>
      </c>
      <c r="N28" s="2">
        <v>223.54855704357328</v>
      </c>
      <c r="O28" s="2">
        <v>216</v>
      </c>
      <c r="P28" s="2">
        <v>275.39570847167005</v>
      </c>
      <c r="Q28" s="2">
        <f>AVERAGE(Tabella2[[#This Row],[LPAL_1]:[LPAL_4]])</f>
        <v>215.76985884665839</v>
      </c>
      <c r="R28" s="2">
        <v>0</v>
      </c>
      <c r="S28" s="2">
        <v>0</v>
      </c>
      <c r="T28" s="2">
        <v>0</v>
      </c>
      <c r="U28" s="2">
        <v>0</v>
      </c>
      <c r="V28" s="2">
        <f>AVERAGE(Tabella2[[#This Row],[SII_1]:[SII_4]])</f>
        <v>0</v>
      </c>
      <c r="W28" s="2">
        <v>0</v>
      </c>
      <c r="X28" s="2">
        <v>0</v>
      </c>
      <c r="Y28" s="2">
        <v>0</v>
      </c>
      <c r="Z28" s="2">
        <v>0</v>
      </c>
      <c r="AA28" s="2">
        <f>AVERAGE(Tabella2[[#This Row],[V3_1]:[V3_4]])</f>
        <v>0</v>
      </c>
      <c r="AB28" s="2">
        <v>0</v>
      </c>
      <c r="AC28" s="2">
        <v>0</v>
      </c>
      <c r="AD28" s="2">
        <v>0</v>
      </c>
      <c r="AE28" s="2">
        <v>0</v>
      </c>
      <c r="AF28" s="2">
        <f>AVERAGE(Tabella2[[#This Row],[Y 450 B_1]:[Y 450 B_4]])</f>
        <v>0</v>
      </c>
    </row>
    <row r="29" spans="1:32" x14ac:dyDescent="0.25">
      <c r="A29" t="s">
        <v>31</v>
      </c>
      <c r="B29" t="s">
        <v>11</v>
      </c>
      <c r="D29" s="2">
        <v>0</v>
      </c>
      <c r="E29" s="2">
        <v>0</v>
      </c>
      <c r="F29" s="2">
        <v>6.7085074624824923</v>
      </c>
      <c r="G29" s="2">
        <v>5.9298242690593002</v>
      </c>
      <c r="H29" s="2">
        <v>2.2215009577048366</v>
      </c>
      <c r="I29" s="2">
        <v>6.0813110207501104</v>
      </c>
      <c r="J29" s="2">
        <v>0</v>
      </c>
      <c r="K29" s="2">
        <v>0</v>
      </c>
      <c r="L29" s="2">
        <f>AVERAGE(Tabella2[[#This Row],[t0_1]:[t0_8]])</f>
        <v>2.6176429637495926</v>
      </c>
      <c r="M29" s="2">
        <v>0</v>
      </c>
      <c r="N29" s="2">
        <v>0</v>
      </c>
      <c r="O29" s="2">
        <v>0</v>
      </c>
      <c r="P29" s="2">
        <v>0</v>
      </c>
      <c r="Q29" s="2">
        <f>AVERAGE(Tabella2[[#This Row],[LPAL_1]:[LPAL_4]])</f>
        <v>0</v>
      </c>
      <c r="R29" s="2">
        <v>0</v>
      </c>
      <c r="S29" s="2">
        <v>0</v>
      </c>
      <c r="T29" s="2">
        <v>0</v>
      </c>
      <c r="U29" s="2">
        <v>0</v>
      </c>
      <c r="V29" s="2">
        <f>AVERAGE(Tabella2[[#This Row],[SII_1]:[SII_4]])</f>
        <v>0</v>
      </c>
      <c r="W29" s="2">
        <v>0</v>
      </c>
      <c r="X29" s="2">
        <v>0</v>
      </c>
      <c r="Y29" s="2">
        <v>0</v>
      </c>
      <c r="Z29" s="2">
        <v>0</v>
      </c>
      <c r="AA29" s="2">
        <f>AVERAGE(Tabella2[[#This Row],[V3_1]:[V3_4]])</f>
        <v>0</v>
      </c>
      <c r="AB29" s="2">
        <v>0</v>
      </c>
      <c r="AC29" s="2">
        <v>0</v>
      </c>
      <c r="AD29" s="2">
        <v>0</v>
      </c>
      <c r="AE29" s="2">
        <v>0</v>
      </c>
      <c r="AF29" s="2">
        <f>AVERAGE(Tabella2[[#This Row],[Y 450 B_1]:[Y 450 B_4]])</f>
        <v>0</v>
      </c>
    </row>
    <row r="30" spans="1:32" x14ac:dyDescent="0.25">
      <c r="A30" t="s">
        <v>32</v>
      </c>
      <c r="B30" t="s">
        <v>33</v>
      </c>
      <c r="D30" s="2">
        <v>11.089280003355567</v>
      </c>
      <c r="E30" s="2">
        <v>23</v>
      </c>
      <c r="F30" s="2">
        <v>26.270329919540686</v>
      </c>
      <c r="G30" s="2">
        <v>15.854321541474953</v>
      </c>
      <c r="H30" s="2">
        <v>10.637625823747532</v>
      </c>
      <c r="I30" s="2">
        <v>5.579158555290487</v>
      </c>
      <c r="J30" s="2">
        <v>18.87228745631619</v>
      </c>
      <c r="K30" s="2">
        <v>23.322748700528116</v>
      </c>
      <c r="L30" s="2">
        <f>AVERAGE(Tabella2[[#This Row],[t0_1]:[t0_8]])</f>
        <v>16.828219000031691</v>
      </c>
      <c r="M30" s="2">
        <v>0</v>
      </c>
      <c r="N30" s="2">
        <v>0</v>
      </c>
      <c r="O30" s="2">
        <v>0</v>
      </c>
      <c r="P30" s="2">
        <v>0</v>
      </c>
      <c r="Q30" s="2">
        <f>AVERAGE(Tabella2[[#This Row],[LPAL_1]:[LPAL_4]])</f>
        <v>0</v>
      </c>
      <c r="R30" s="2">
        <v>0</v>
      </c>
      <c r="S30" s="2">
        <v>0</v>
      </c>
      <c r="T30" s="2">
        <v>0</v>
      </c>
      <c r="U30" s="2">
        <v>0</v>
      </c>
      <c r="V30" s="2">
        <f>AVERAGE(Tabella2[[#This Row],[SII_1]:[SII_4]])</f>
        <v>0</v>
      </c>
      <c r="W30" s="2">
        <v>0</v>
      </c>
      <c r="X30" s="2">
        <v>0</v>
      </c>
      <c r="Y30" s="2">
        <v>0</v>
      </c>
      <c r="Z30" s="2">
        <v>0</v>
      </c>
      <c r="AA30" s="2">
        <f>AVERAGE(Tabella2[[#This Row],[V3_1]:[V3_4]])</f>
        <v>0</v>
      </c>
      <c r="AB30" s="2">
        <v>0</v>
      </c>
      <c r="AC30" s="2">
        <v>0</v>
      </c>
      <c r="AD30" s="2">
        <v>0</v>
      </c>
      <c r="AE30" s="2">
        <v>0</v>
      </c>
      <c r="AF30" s="2">
        <f>AVERAGE(Tabella2[[#This Row],[Y 450 B_1]:[Y 450 B_4]])</f>
        <v>0</v>
      </c>
    </row>
    <row r="31" spans="1:32" x14ac:dyDescent="0.25">
      <c r="A31" t="s">
        <v>34</v>
      </c>
      <c r="B31" t="s">
        <v>33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f>AVERAGE(Tabella2[[#This Row],[t0_1]:[t0_8]])</f>
        <v>0</v>
      </c>
      <c r="M31" s="2">
        <v>0</v>
      </c>
      <c r="N31" s="2">
        <v>0</v>
      </c>
      <c r="O31" s="2">
        <v>0</v>
      </c>
      <c r="P31" s="2">
        <v>0</v>
      </c>
      <c r="Q31" s="2">
        <f>AVERAGE(Tabella2[[#This Row],[LPAL_1]:[LPAL_4]])</f>
        <v>0</v>
      </c>
      <c r="R31" s="2">
        <v>0</v>
      </c>
      <c r="S31" s="2">
        <v>0</v>
      </c>
      <c r="T31" s="2">
        <v>0</v>
      </c>
      <c r="U31" s="2">
        <v>0</v>
      </c>
      <c r="V31" s="2">
        <f>AVERAGE(Tabella2[[#This Row],[SII_1]:[SII_4]])</f>
        <v>0</v>
      </c>
      <c r="W31" s="2">
        <v>13.621727269603616</v>
      </c>
      <c r="X31" s="2">
        <v>19.554223400111482</v>
      </c>
      <c r="Y31" s="2">
        <v>3.6923023670455688</v>
      </c>
      <c r="Z31" s="2">
        <v>12</v>
      </c>
      <c r="AA31" s="2">
        <f>AVERAGE(Tabella2[[#This Row],[V3_1]:[V3_4]])</f>
        <v>12.217063259190168</v>
      </c>
      <c r="AB31" s="2">
        <v>0</v>
      </c>
      <c r="AC31" s="2">
        <v>0</v>
      </c>
      <c r="AD31" s="2">
        <v>0</v>
      </c>
      <c r="AE31" s="2">
        <v>0</v>
      </c>
      <c r="AF31" s="2">
        <f>AVERAGE(Tabella2[[#This Row],[Y 450 B_1]:[Y 450 B_4]])</f>
        <v>0</v>
      </c>
    </row>
    <row r="32" spans="1:32" x14ac:dyDescent="0.25">
      <c r="A32" t="s">
        <v>35</v>
      </c>
      <c r="B32" t="s">
        <v>33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f>AVERAGE(Tabella2[[#This Row],[t0_1]:[t0_8]])</f>
        <v>0</v>
      </c>
      <c r="M32" s="2">
        <v>27.915805456392352</v>
      </c>
      <c r="N32" s="2">
        <v>82.86457586326398</v>
      </c>
      <c r="O32" s="2">
        <v>55</v>
      </c>
      <c r="P32" s="2">
        <v>55</v>
      </c>
      <c r="Q32" s="2">
        <f>AVERAGE(Tabella2[[#This Row],[LPAL_1]:[LPAL_4]])</f>
        <v>55.195095329914082</v>
      </c>
      <c r="R32" s="2">
        <v>47.550499665671346</v>
      </c>
      <c r="S32" s="2">
        <v>47</v>
      </c>
      <c r="T32" s="2">
        <v>62.895999217141522</v>
      </c>
      <c r="U32" s="2">
        <v>30.847285459126297</v>
      </c>
      <c r="V32" s="2">
        <f>AVERAGE(Tabella2[[#This Row],[SII_1]:[SII_4]])</f>
        <v>47.07344608548479</v>
      </c>
      <c r="W32" s="2">
        <v>51.164567758813618</v>
      </c>
      <c r="X32" s="2">
        <v>51.766852092823783</v>
      </c>
      <c r="Y32" s="2">
        <v>66</v>
      </c>
      <c r="Z32" s="2">
        <v>94.625543007775036</v>
      </c>
      <c r="AA32" s="2">
        <f>AVERAGE(Tabella2[[#This Row],[V3_1]:[V3_4]])</f>
        <v>65.889240714853116</v>
      </c>
      <c r="AB32" s="2">
        <v>20.385661691271299</v>
      </c>
      <c r="AC32" s="2">
        <v>24.628409596502497</v>
      </c>
      <c r="AD32" s="2">
        <v>29.944820705148416</v>
      </c>
      <c r="AE32" s="2">
        <v>42.478093393392768</v>
      </c>
      <c r="AF32" s="2">
        <f>AVERAGE(Tabella2[[#This Row],[Y 450 B_1]:[Y 450 B_4]])</f>
        <v>29.359246346578747</v>
      </c>
    </row>
    <row r="33" spans="1:32" x14ac:dyDescent="0.25">
      <c r="A33" t="s">
        <v>36</v>
      </c>
      <c r="B33" t="s">
        <v>33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f>AVERAGE(Tabella2[[#This Row],[t0_1]:[t0_8]])</f>
        <v>0</v>
      </c>
      <c r="M33" s="2">
        <v>0</v>
      </c>
      <c r="N33" s="2">
        <v>0</v>
      </c>
      <c r="O33" s="2">
        <v>0</v>
      </c>
      <c r="P33" s="2">
        <v>0</v>
      </c>
      <c r="Q33" s="2">
        <f>AVERAGE(Tabella2[[#This Row],[LPAL_1]:[LPAL_4]])</f>
        <v>0</v>
      </c>
      <c r="R33" s="2">
        <v>0</v>
      </c>
      <c r="S33" s="2">
        <v>0</v>
      </c>
      <c r="T33" s="2">
        <v>0</v>
      </c>
      <c r="U33" s="2">
        <v>0</v>
      </c>
      <c r="V33" s="2">
        <f>AVERAGE(Tabella2[[#This Row],[SII_1]:[SII_4]])</f>
        <v>0</v>
      </c>
      <c r="W33" s="2">
        <v>0</v>
      </c>
      <c r="X33" s="2">
        <v>0</v>
      </c>
      <c r="Y33" s="2">
        <v>0</v>
      </c>
      <c r="Z33" s="2">
        <v>0</v>
      </c>
      <c r="AA33" s="2">
        <f>AVERAGE(Tabella2[[#This Row],[V3_1]:[V3_4]])</f>
        <v>0</v>
      </c>
      <c r="AB33" s="2">
        <v>4.9585715467001439</v>
      </c>
      <c r="AC33" s="2">
        <v>9.959653995533845</v>
      </c>
      <c r="AD33" s="2">
        <v>14.222577328420996</v>
      </c>
      <c r="AE33" s="2">
        <v>16.035363403798115</v>
      </c>
      <c r="AF33" s="2">
        <f>AVERAGE(Tabella2[[#This Row],[Y 450 B_1]:[Y 450 B_4]])</f>
        <v>11.294041568613276</v>
      </c>
    </row>
    <row r="34" spans="1:32" x14ac:dyDescent="0.25">
      <c r="A34" t="s">
        <v>37</v>
      </c>
      <c r="B34" t="s">
        <v>33</v>
      </c>
      <c r="D34" s="2">
        <v>390.65519697179798</v>
      </c>
      <c r="E34" s="2">
        <v>512</v>
      </c>
      <c r="F34" s="2">
        <v>797.35785615329075</v>
      </c>
      <c r="G34" s="2">
        <v>346.31374147775875</v>
      </c>
      <c r="H34" s="2">
        <v>738.83924875603975</v>
      </c>
      <c r="I34" s="2">
        <v>288.11163695285751</v>
      </c>
      <c r="J34" s="2">
        <v>512</v>
      </c>
      <c r="K34" s="2">
        <v>512</v>
      </c>
      <c r="L34" s="2">
        <f>AVERAGE(Tabella2[[#This Row],[t0_1]:[t0_8]])</f>
        <v>512.15971003896811</v>
      </c>
      <c r="M34" s="2">
        <v>143.37049033375865</v>
      </c>
      <c r="N34" s="2">
        <v>293.67329558734366</v>
      </c>
      <c r="O34" s="2">
        <v>277</v>
      </c>
      <c r="P34" s="2">
        <v>392.4834007396106</v>
      </c>
      <c r="Q34" s="2">
        <f>AVERAGE(Tabella2[[#This Row],[LPAL_1]:[LPAL_4]])</f>
        <v>276.63179666517823</v>
      </c>
      <c r="R34" s="2">
        <v>344.94204500432477</v>
      </c>
      <c r="S34" s="2">
        <v>482.29277695315852</v>
      </c>
      <c r="T34" s="2">
        <v>241.35959447236959</v>
      </c>
      <c r="U34" s="2">
        <v>356</v>
      </c>
      <c r="V34" s="2">
        <f>AVERAGE(Tabella2[[#This Row],[SII_1]:[SII_4]])</f>
        <v>356.1486041074632</v>
      </c>
      <c r="W34" s="2">
        <v>550.74519532286729</v>
      </c>
      <c r="X34" s="2">
        <v>505.36383692730101</v>
      </c>
      <c r="Y34" s="2">
        <v>668</v>
      </c>
      <c r="Z34" s="2">
        <v>949.38794308269235</v>
      </c>
      <c r="AA34" s="2">
        <f>AVERAGE(Tabella2[[#This Row],[V3_1]:[V3_4]])</f>
        <v>668.37424383321513</v>
      </c>
      <c r="AB34" s="2">
        <v>128.98866413920643</v>
      </c>
      <c r="AC34" s="2">
        <v>168.39015429383559</v>
      </c>
      <c r="AD34" s="2">
        <v>210.79675164325116</v>
      </c>
      <c r="AE34" s="2">
        <v>199.75316928410473</v>
      </c>
      <c r="AF34" s="2">
        <f>AVERAGE(Tabella2[[#This Row],[Y 450 B_1]:[Y 450 B_4]])</f>
        <v>176.98218484009948</v>
      </c>
    </row>
    <row r="35" spans="1:32" x14ac:dyDescent="0.25">
      <c r="A35" t="s">
        <v>38</v>
      </c>
      <c r="B35" t="s">
        <v>33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f>AVERAGE(Tabella2[[#This Row],[t0_1]:[t0_8]])</f>
        <v>0</v>
      </c>
      <c r="M35" s="2">
        <v>3.1121970862780186</v>
      </c>
      <c r="N35" s="2">
        <v>2.1746728149239729</v>
      </c>
      <c r="O35" s="2">
        <v>4</v>
      </c>
      <c r="P35" s="2">
        <v>7.836305106176451</v>
      </c>
      <c r="Q35" s="2">
        <f>AVERAGE(Tabella2[[#This Row],[LPAL_1]:[LPAL_4]])</f>
        <v>4.2807937518446106</v>
      </c>
      <c r="R35" s="2">
        <v>0</v>
      </c>
      <c r="S35" s="2">
        <v>0</v>
      </c>
      <c r="T35" s="2">
        <v>0</v>
      </c>
      <c r="U35" s="2">
        <v>0</v>
      </c>
      <c r="V35" s="2">
        <f>AVERAGE(Tabella2[[#This Row],[SII_1]:[SII_4]])</f>
        <v>0</v>
      </c>
      <c r="W35" s="2">
        <v>6.7554519612580624</v>
      </c>
      <c r="X35" s="2">
        <v>8.5697078749247719</v>
      </c>
      <c r="Y35" s="2">
        <v>2.5045900985470797</v>
      </c>
      <c r="Z35" s="2">
        <v>6</v>
      </c>
      <c r="AA35" s="2">
        <f>AVERAGE(Tabella2[[#This Row],[V3_1]:[V3_4]])</f>
        <v>5.9574374836824786</v>
      </c>
      <c r="AB35" s="2">
        <v>0</v>
      </c>
      <c r="AC35" s="2">
        <v>0</v>
      </c>
      <c r="AD35" s="2">
        <v>0</v>
      </c>
      <c r="AE35" s="2">
        <v>0</v>
      </c>
      <c r="AF35" s="2">
        <f>AVERAGE(Tabella2[[#This Row],[Y 450 B_1]:[Y 450 B_4]])</f>
        <v>0</v>
      </c>
    </row>
    <row r="36" spans="1:32" x14ac:dyDescent="0.25">
      <c r="A36" t="s">
        <v>39</v>
      </c>
      <c r="B36" t="s">
        <v>33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f>AVERAGE(Tabella2[[#This Row],[t0_1]:[t0_8]])</f>
        <v>0</v>
      </c>
      <c r="M36" s="2">
        <v>28.657773094916248</v>
      </c>
      <c r="N36" s="2">
        <v>26.330280935479109</v>
      </c>
      <c r="O36" s="2">
        <v>51.747909436532076</v>
      </c>
      <c r="P36" s="2">
        <v>40.712210668076409</v>
      </c>
      <c r="Q36" s="2">
        <f>AVERAGE(Tabella2[[#This Row],[LPAL_1]:[LPAL_4]])</f>
        <v>36.862043533750963</v>
      </c>
      <c r="R36" s="2">
        <v>25.648944395675741</v>
      </c>
      <c r="S36" s="2">
        <v>25.652928765116666</v>
      </c>
      <c r="T36" s="2">
        <v>22.781203712307349</v>
      </c>
      <c r="U36" s="2">
        <v>2.9216904782764144</v>
      </c>
      <c r="V36" s="2">
        <f>AVERAGE(Tabella2[[#This Row],[SII_1]:[SII_4]])</f>
        <v>19.251191837844043</v>
      </c>
      <c r="W36" s="2">
        <v>0</v>
      </c>
      <c r="X36" s="2">
        <v>0</v>
      </c>
      <c r="Y36" s="2">
        <v>0</v>
      </c>
      <c r="Z36" s="2">
        <v>0</v>
      </c>
      <c r="AA36" s="2">
        <f>AVERAGE(Tabella2[[#This Row],[V3_1]:[V3_4]])</f>
        <v>0</v>
      </c>
      <c r="AB36" s="2">
        <v>11.566603192714812</v>
      </c>
      <c r="AC36" s="2">
        <v>2.3285849529698668</v>
      </c>
      <c r="AD36" s="2">
        <v>6</v>
      </c>
      <c r="AE36" s="2">
        <v>3.0430064281250124</v>
      </c>
      <c r="AF36" s="2">
        <f>AVERAGE(Tabella2[[#This Row],[Y 450 B_1]:[Y 450 B_4]])</f>
        <v>5.7345486434524222</v>
      </c>
    </row>
    <row r="37" spans="1:32" x14ac:dyDescent="0.25">
      <c r="A37" t="s">
        <v>40</v>
      </c>
      <c r="B37" t="s">
        <v>33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f>AVERAGE(Tabella2[[#This Row],[t0_1]:[t0_8]])</f>
        <v>0</v>
      </c>
      <c r="M37" s="2">
        <v>0</v>
      </c>
      <c r="N37" s="2">
        <v>0</v>
      </c>
      <c r="O37" s="2">
        <v>0</v>
      </c>
      <c r="P37" s="2">
        <v>0</v>
      </c>
      <c r="Q37" s="2">
        <f>AVERAGE(Tabella2[[#This Row],[LPAL_1]:[LPAL_4]])</f>
        <v>0</v>
      </c>
      <c r="R37" s="2">
        <v>19.394449972036863</v>
      </c>
      <c r="S37" s="2">
        <v>22.313470533007244</v>
      </c>
      <c r="T37" s="2">
        <v>15.893217666669731</v>
      </c>
      <c r="U37" s="2">
        <v>8.9015772574242877</v>
      </c>
      <c r="V37" s="2">
        <f>AVERAGE(Tabella2[[#This Row],[SII_1]:[SII_4]])</f>
        <v>16.625678857284534</v>
      </c>
      <c r="W37" s="2">
        <v>12.279097197219031</v>
      </c>
      <c r="X37" s="2">
        <v>11.013311146302067</v>
      </c>
      <c r="Y37" s="2">
        <v>17</v>
      </c>
      <c r="Z37" s="2">
        <v>27.516162963374256</v>
      </c>
      <c r="AA37" s="2">
        <f>AVERAGE(Tabella2[[#This Row],[V3_1]:[V3_4]])</f>
        <v>16.952142826723836</v>
      </c>
      <c r="AB37" s="2">
        <v>4.7634505567945755</v>
      </c>
      <c r="AC37" s="2">
        <v>11.476661407812781</v>
      </c>
      <c r="AD37" s="2">
        <v>13.137189402812337</v>
      </c>
      <c r="AE37" s="2">
        <v>17.203955926302768</v>
      </c>
      <c r="AF37" s="2">
        <f>AVERAGE(Tabella2[[#This Row],[Y 450 B_1]:[Y 450 B_4]])</f>
        <v>11.645314323430616</v>
      </c>
    </row>
    <row r="38" spans="1:32" x14ac:dyDescent="0.25">
      <c r="A38" t="s">
        <v>41</v>
      </c>
      <c r="B38" t="s">
        <v>33</v>
      </c>
      <c r="D38" s="2">
        <v>236</v>
      </c>
      <c r="E38" s="2">
        <v>257.60729445006541</v>
      </c>
      <c r="F38" s="2">
        <v>201.09875443925156</v>
      </c>
      <c r="G38" s="2">
        <v>69.494956457839976</v>
      </c>
      <c r="H38" s="2">
        <v>210.35389764140729</v>
      </c>
      <c r="I38" s="2">
        <v>236</v>
      </c>
      <c r="J38" s="2">
        <v>310.05939881537762</v>
      </c>
      <c r="K38" s="2">
        <v>368.84940051853897</v>
      </c>
      <c r="L38" s="2">
        <f>AVERAGE(Tabella2[[#This Row],[t0_1]:[t0_8]])</f>
        <v>236.18296279031009</v>
      </c>
      <c r="M38" s="2">
        <v>145</v>
      </c>
      <c r="N38" s="2">
        <v>88.242574262154847</v>
      </c>
      <c r="O38" s="2">
        <v>200.60092721885954</v>
      </c>
      <c r="P38" s="2">
        <v>145.15867977418759</v>
      </c>
      <c r="Q38" s="2">
        <f>AVERAGE(Tabella2[[#This Row],[LPAL_1]:[LPAL_4]])</f>
        <v>144.7505453138005</v>
      </c>
      <c r="R38" s="2">
        <v>124.13123516483508</v>
      </c>
      <c r="S38" s="2">
        <v>174.73940788193917</v>
      </c>
      <c r="T38" s="2">
        <v>55.186562779810416</v>
      </c>
      <c r="U38" s="2">
        <v>67.887934621254985</v>
      </c>
      <c r="V38" s="2">
        <f>AVERAGE(Tabella2[[#This Row],[SII_1]:[SII_4]])</f>
        <v>105.48628511195992</v>
      </c>
      <c r="W38" s="2">
        <v>170.42476984149889</v>
      </c>
      <c r="X38" s="2">
        <v>156.32656016971799</v>
      </c>
      <c r="Y38" s="2">
        <v>207</v>
      </c>
      <c r="Z38" s="2">
        <v>293.69023585733777</v>
      </c>
      <c r="AA38" s="2">
        <f>AVERAGE(Tabella2[[#This Row],[V3_1]:[V3_4]])</f>
        <v>206.86039146713864</v>
      </c>
      <c r="AB38" s="2">
        <v>125</v>
      </c>
      <c r="AC38" s="2">
        <v>116.17634743983442</v>
      </c>
      <c r="AD38" s="2">
        <v>134.69224640438878</v>
      </c>
      <c r="AE38" s="2">
        <v>124.30800664763758</v>
      </c>
      <c r="AF38" s="2">
        <f>AVERAGE(Tabella2[[#This Row],[Y 450 B_1]:[Y 450 B_4]])</f>
        <v>125.04415012296519</v>
      </c>
    </row>
    <row r="39" spans="1:32" x14ac:dyDescent="0.25">
      <c r="A39" t="s">
        <v>42</v>
      </c>
      <c r="B39" t="s">
        <v>33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f>AVERAGE(Tabella2[[#This Row],[t0_1]:[t0_8]])</f>
        <v>0</v>
      </c>
      <c r="M39" s="2">
        <v>6.2419314717191936</v>
      </c>
      <c r="N39" s="2">
        <v>7.0351376836425956</v>
      </c>
      <c r="O39" s="2">
        <v>7</v>
      </c>
      <c r="P39" s="2">
        <v>8.5869398796998997</v>
      </c>
      <c r="Q39" s="2">
        <f>AVERAGE(Tabella2[[#This Row],[LPAL_1]:[LPAL_4]])</f>
        <v>7.2160022587654229</v>
      </c>
      <c r="R39" s="2">
        <v>7.1852569906579467</v>
      </c>
      <c r="S39" s="2">
        <v>5.9349632126024012</v>
      </c>
      <c r="T39" s="2">
        <v>6.6560601393618262</v>
      </c>
      <c r="U39" s="2">
        <v>4.5970868670102458</v>
      </c>
      <c r="V39" s="2">
        <f>AVERAGE(Tabella2[[#This Row],[SII_1]:[SII_4]])</f>
        <v>6.093341802408105</v>
      </c>
      <c r="W39" s="2">
        <v>0</v>
      </c>
      <c r="X39" s="2">
        <v>0</v>
      </c>
      <c r="Y39" s="2">
        <v>0</v>
      </c>
      <c r="Z39" s="2">
        <v>0</v>
      </c>
      <c r="AA39" s="2">
        <f>AVERAGE(Tabella2[[#This Row],[V3_1]:[V3_4]])</f>
        <v>0</v>
      </c>
      <c r="AB39" s="2">
        <v>0</v>
      </c>
      <c r="AC39" s="2">
        <v>0</v>
      </c>
      <c r="AD39" s="2">
        <v>0</v>
      </c>
      <c r="AE39" s="2">
        <v>0</v>
      </c>
      <c r="AF39" s="2">
        <f>AVERAGE(Tabella2[[#This Row],[Y 450 B_1]:[Y 450 B_4]])</f>
        <v>0</v>
      </c>
    </row>
    <row r="40" spans="1:32" x14ac:dyDescent="0.25">
      <c r="A40" t="s">
        <v>43</v>
      </c>
      <c r="B40" t="s">
        <v>33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f>AVERAGE(Tabella2[[#This Row],[t0_1]:[t0_8]])</f>
        <v>0</v>
      </c>
      <c r="M40" s="2">
        <v>108</v>
      </c>
      <c r="N40" s="2">
        <v>100.54668164654224</v>
      </c>
      <c r="O40" s="2">
        <v>134.79586697834048</v>
      </c>
      <c r="P40" s="2">
        <v>89.646311917588307</v>
      </c>
      <c r="Q40" s="2">
        <f>AVERAGE(Tabella2[[#This Row],[LPAL_1]:[LPAL_4]])</f>
        <v>108.24721513561776</v>
      </c>
      <c r="R40" s="2">
        <v>102.2807762734505</v>
      </c>
      <c r="S40" s="2">
        <v>89.732349199940415</v>
      </c>
      <c r="T40" s="2">
        <v>111.52651602213409</v>
      </c>
      <c r="U40" s="2">
        <v>101</v>
      </c>
      <c r="V40" s="2">
        <f>AVERAGE(Tabella2[[#This Row],[SII_1]:[SII_4]])</f>
        <v>101.13491037388125</v>
      </c>
      <c r="W40" s="2">
        <v>0</v>
      </c>
      <c r="X40" s="2">
        <v>0</v>
      </c>
      <c r="Y40" s="2">
        <v>0</v>
      </c>
      <c r="Z40" s="2">
        <v>0</v>
      </c>
      <c r="AA40" s="2">
        <f>AVERAGE(Tabella2[[#This Row],[V3_1]:[V3_4]])</f>
        <v>0</v>
      </c>
      <c r="AB40" s="2">
        <v>0</v>
      </c>
      <c r="AC40" s="2">
        <v>0</v>
      </c>
      <c r="AD40" s="2">
        <v>0</v>
      </c>
      <c r="AE40" s="2">
        <v>0</v>
      </c>
      <c r="AF40" s="2">
        <f>AVERAGE(Tabella2[[#This Row],[Y 450 B_1]:[Y 450 B_4]])</f>
        <v>0</v>
      </c>
    </row>
    <row r="41" spans="1:32" x14ac:dyDescent="0.25">
      <c r="A41" t="s">
        <v>44</v>
      </c>
      <c r="B41" t="s">
        <v>33</v>
      </c>
      <c r="D41" s="2">
        <v>87.351931604247639</v>
      </c>
      <c r="E41" s="2">
        <v>112</v>
      </c>
      <c r="F41" s="2">
        <v>245.23311095278223</v>
      </c>
      <c r="G41" s="2">
        <v>179.85626852062003</v>
      </c>
      <c r="H41" s="2">
        <v>4.08684738674435</v>
      </c>
      <c r="I41" s="2">
        <v>3.0407464635475709</v>
      </c>
      <c r="J41" s="2">
        <v>0</v>
      </c>
      <c r="K41" s="2">
        <v>267.45309217172417</v>
      </c>
      <c r="L41" s="2">
        <f>AVERAGE(Tabella2[[#This Row],[t0_1]:[t0_8]])</f>
        <v>112.37774963745824</v>
      </c>
      <c r="M41" s="2">
        <v>79.367391713781288</v>
      </c>
      <c r="N41" s="2">
        <v>257.87593405618219</v>
      </c>
      <c r="O41" s="2">
        <v>231</v>
      </c>
      <c r="P41" s="2">
        <v>356.82426542490765</v>
      </c>
      <c r="Q41" s="2">
        <f>AVERAGE(Tabella2[[#This Row],[LPAL_1]:[LPAL_4]])</f>
        <v>231.26689779871776</v>
      </c>
      <c r="R41" s="2">
        <v>119.27379793314984</v>
      </c>
      <c r="S41" s="2">
        <v>204.47318462303875</v>
      </c>
      <c r="T41" s="2">
        <v>103.08710852751689</v>
      </c>
      <c r="U41" s="2">
        <v>116.01885641155636</v>
      </c>
      <c r="V41" s="2">
        <f>AVERAGE(Tabella2[[#This Row],[SII_1]:[SII_4]])</f>
        <v>135.71323687381545</v>
      </c>
      <c r="W41" s="2">
        <v>0</v>
      </c>
      <c r="X41" s="2">
        <v>0</v>
      </c>
      <c r="Y41" s="2">
        <v>0</v>
      </c>
      <c r="Z41" s="2">
        <v>0</v>
      </c>
      <c r="AA41" s="2">
        <f>AVERAGE(Tabella2[[#This Row],[V3_1]:[V3_4]])</f>
        <v>0</v>
      </c>
      <c r="AB41" s="2">
        <v>0</v>
      </c>
      <c r="AC41" s="2">
        <v>0</v>
      </c>
      <c r="AD41" s="2">
        <v>0</v>
      </c>
      <c r="AE41" s="2">
        <v>0</v>
      </c>
      <c r="AF41" s="2">
        <f>AVERAGE(Tabella2[[#This Row],[Y 450 B_1]:[Y 450 B_4]])</f>
        <v>0</v>
      </c>
    </row>
    <row r="42" spans="1:32" x14ac:dyDescent="0.25">
      <c r="A42" t="s">
        <v>45</v>
      </c>
      <c r="B42" t="s">
        <v>33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f>AVERAGE(Tabella2[[#This Row],[t0_1]:[t0_8]])</f>
        <v>0</v>
      </c>
      <c r="M42" s="2">
        <v>0</v>
      </c>
      <c r="N42" s="2">
        <v>0</v>
      </c>
      <c r="O42" s="2">
        <v>0</v>
      </c>
      <c r="P42" s="2">
        <v>0</v>
      </c>
      <c r="Q42" s="2">
        <f>AVERAGE(Tabella2[[#This Row],[LPAL_1]:[LPAL_4]])</f>
        <v>0</v>
      </c>
      <c r="R42" s="2">
        <v>0</v>
      </c>
      <c r="S42" s="2">
        <v>0</v>
      </c>
      <c r="T42" s="2">
        <v>0</v>
      </c>
      <c r="U42" s="2">
        <v>0</v>
      </c>
      <c r="V42" s="2">
        <f>AVERAGE(Tabella2[[#This Row],[SII_1]:[SII_4]])</f>
        <v>0</v>
      </c>
      <c r="W42" s="2">
        <v>61.647926947985368</v>
      </c>
      <c r="X42" s="2">
        <v>49.565687360652795</v>
      </c>
      <c r="Y42" s="2">
        <v>28.031013586352113</v>
      </c>
      <c r="Z42" s="2">
        <v>46</v>
      </c>
      <c r="AA42" s="2">
        <f>AVERAGE(Tabella2[[#This Row],[V3_1]:[V3_4]])</f>
        <v>46.311156973747572</v>
      </c>
      <c r="AB42" s="2">
        <v>0</v>
      </c>
      <c r="AC42" s="2">
        <v>0</v>
      </c>
      <c r="AD42" s="2">
        <v>0</v>
      </c>
      <c r="AE42" s="2">
        <v>0</v>
      </c>
      <c r="AF42" s="2">
        <f>AVERAGE(Tabella2[[#This Row],[Y 450 B_1]:[Y 450 B_4]])</f>
        <v>0</v>
      </c>
    </row>
    <row r="43" spans="1:32" x14ac:dyDescent="0.25">
      <c r="A43" t="s">
        <v>46</v>
      </c>
      <c r="B43" t="s">
        <v>33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f>AVERAGE(Tabella2[[#This Row],[t0_1]:[t0_8]])</f>
        <v>0</v>
      </c>
      <c r="M43" s="2">
        <v>1.9282739661845669</v>
      </c>
      <c r="N43" s="2">
        <v>2.4250154774340325</v>
      </c>
      <c r="O43" s="2">
        <v>4</v>
      </c>
      <c r="P43" s="2">
        <v>6.472504281933519</v>
      </c>
      <c r="Q43" s="2">
        <f>AVERAGE(Tabella2[[#This Row],[LPAL_1]:[LPAL_4]])</f>
        <v>3.7064484313880297</v>
      </c>
      <c r="R43" s="2">
        <v>0</v>
      </c>
      <c r="S43" s="2">
        <v>0</v>
      </c>
      <c r="T43" s="2">
        <v>0</v>
      </c>
      <c r="U43" s="2">
        <v>0</v>
      </c>
      <c r="V43" s="2">
        <f>AVERAGE(Tabella2[[#This Row],[SII_1]:[SII_4]])</f>
        <v>0</v>
      </c>
      <c r="W43" s="2">
        <v>0</v>
      </c>
      <c r="X43" s="2">
        <v>0</v>
      </c>
      <c r="Y43" s="2">
        <v>0</v>
      </c>
      <c r="Z43" s="2">
        <v>0</v>
      </c>
      <c r="AA43" s="2">
        <f>AVERAGE(Tabella2[[#This Row],[V3_1]:[V3_4]])</f>
        <v>0</v>
      </c>
      <c r="AB43" s="2">
        <v>0</v>
      </c>
      <c r="AC43" s="2">
        <v>0</v>
      </c>
      <c r="AD43" s="2">
        <v>0</v>
      </c>
      <c r="AE43" s="2">
        <v>0</v>
      </c>
      <c r="AF43" s="2">
        <f>AVERAGE(Tabella2[[#This Row],[Y 450 B_1]:[Y 450 B_4]])</f>
        <v>0</v>
      </c>
    </row>
    <row r="44" spans="1:32" x14ac:dyDescent="0.25">
      <c r="A44" t="s">
        <v>47</v>
      </c>
      <c r="B44" t="s">
        <v>33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f>AVERAGE(Tabella2[[#This Row],[t0_1]:[t0_8]])</f>
        <v>0</v>
      </c>
      <c r="M44" s="2">
        <v>20.84203092599186</v>
      </c>
      <c r="N44" s="2">
        <v>26</v>
      </c>
      <c r="O44" s="2">
        <v>33.423978488931326</v>
      </c>
      <c r="P44" s="2">
        <v>22.500696473047899</v>
      </c>
      <c r="Q44" s="2">
        <f>AVERAGE(Tabella2[[#This Row],[LPAL_1]:[LPAL_4]])</f>
        <v>25.691676471992771</v>
      </c>
      <c r="R44" s="2">
        <v>26.735600812962211</v>
      </c>
      <c r="S44" s="2">
        <v>25.662134088375392</v>
      </c>
      <c r="T44" s="2">
        <v>33.582476897975255</v>
      </c>
      <c r="U44" s="2">
        <v>31.703873065077456</v>
      </c>
      <c r="V44" s="2">
        <f>AVERAGE(Tabella2[[#This Row],[SII_1]:[SII_4]])</f>
        <v>29.421021216097579</v>
      </c>
      <c r="W44" s="2">
        <v>0</v>
      </c>
      <c r="X44" s="2">
        <v>0</v>
      </c>
      <c r="Y44" s="2">
        <v>0</v>
      </c>
      <c r="Z44" s="2">
        <v>0</v>
      </c>
      <c r="AA44" s="2">
        <f>AVERAGE(Tabella2[[#This Row],[V3_1]:[V3_4]])</f>
        <v>0</v>
      </c>
      <c r="AB44" s="2">
        <v>20</v>
      </c>
      <c r="AC44" s="2">
        <v>17.639504020195957</v>
      </c>
      <c r="AD44" s="2">
        <v>18.913511971664004</v>
      </c>
      <c r="AE44" s="2">
        <v>24.878008189610785</v>
      </c>
      <c r="AF44" s="2">
        <f>AVERAGE(Tabella2[[#This Row],[Y 450 B_1]:[Y 450 B_4]])</f>
        <v>20.357756045367687</v>
      </c>
    </row>
    <row r="45" spans="1:32" x14ac:dyDescent="0.25">
      <c r="A45" t="s">
        <v>48</v>
      </c>
      <c r="B45" t="s">
        <v>33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f>AVERAGE(Tabella2[[#This Row],[t0_1]:[t0_8]])</f>
        <v>0</v>
      </c>
      <c r="M45" s="2">
        <v>0</v>
      </c>
      <c r="N45" s="2">
        <v>0</v>
      </c>
      <c r="O45" s="2">
        <v>0</v>
      </c>
      <c r="P45" s="2">
        <v>0</v>
      </c>
      <c r="Q45" s="2">
        <f>AVERAGE(Tabella2[[#This Row],[LPAL_1]:[LPAL_4]])</f>
        <v>0</v>
      </c>
      <c r="R45" s="2">
        <v>0</v>
      </c>
      <c r="S45" s="2">
        <v>0</v>
      </c>
      <c r="T45" s="2">
        <v>0</v>
      </c>
      <c r="U45" s="2">
        <v>0</v>
      </c>
      <c r="V45" s="2">
        <f>AVERAGE(Tabella2[[#This Row],[SII_1]:[SII_4]])</f>
        <v>0</v>
      </c>
      <c r="W45" s="2">
        <v>15.109018366875066</v>
      </c>
      <c r="X45" s="2">
        <v>15.13311282643966</v>
      </c>
      <c r="Y45" s="2">
        <v>22</v>
      </c>
      <c r="Z45" s="2">
        <v>35.561377361320901</v>
      </c>
      <c r="AA45" s="2">
        <f>AVERAGE(Tabella2[[#This Row],[V3_1]:[V3_4]])</f>
        <v>21.950877138658907</v>
      </c>
      <c r="AB45" s="2">
        <v>0</v>
      </c>
      <c r="AC45" s="2">
        <v>0</v>
      </c>
      <c r="AD45" s="2">
        <v>0</v>
      </c>
      <c r="AE45" s="2">
        <v>0</v>
      </c>
      <c r="AF45" s="2">
        <f>AVERAGE(Tabella2[[#This Row],[Y 450 B_1]:[Y 450 B_4]])</f>
        <v>0</v>
      </c>
    </row>
    <row r="46" spans="1:32" x14ac:dyDescent="0.25">
      <c r="A46" t="s">
        <v>49</v>
      </c>
      <c r="B46" t="s">
        <v>33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f>AVERAGE(Tabella2[[#This Row],[t0_1]:[t0_8]])</f>
        <v>0</v>
      </c>
      <c r="M46" s="2">
        <v>0</v>
      </c>
      <c r="N46" s="2">
        <v>0</v>
      </c>
      <c r="O46" s="2">
        <v>0</v>
      </c>
      <c r="P46" s="2">
        <v>0</v>
      </c>
      <c r="Q46" s="2">
        <f>AVERAGE(Tabella2[[#This Row],[LPAL_1]:[LPAL_4]])</f>
        <v>0</v>
      </c>
      <c r="R46" s="2">
        <v>4.2496254270623677</v>
      </c>
      <c r="S46" s="2">
        <v>5.1568220895415102</v>
      </c>
      <c r="T46" s="2">
        <v>10.035380216730841</v>
      </c>
      <c r="U46" s="2">
        <v>6</v>
      </c>
      <c r="V46" s="2">
        <f>AVERAGE(Tabella2[[#This Row],[SII_1]:[SII_4]])</f>
        <v>6.3604569333336798</v>
      </c>
      <c r="W46" s="2">
        <v>4.7077592166002731</v>
      </c>
      <c r="X46" s="2">
        <v>3.480588807946376</v>
      </c>
      <c r="Y46" s="2">
        <v>0.74571866464583236</v>
      </c>
      <c r="Z46" s="2">
        <v>3</v>
      </c>
      <c r="AA46" s="2">
        <f>AVERAGE(Tabella2[[#This Row],[V3_1]:[V3_4]])</f>
        <v>2.9835166722981201</v>
      </c>
      <c r="AB46" s="2">
        <v>0</v>
      </c>
      <c r="AC46" s="2">
        <v>0</v>
      </c>
      <c r="AD46" s="2">
        <v>0</v>
      </c>
      <c r="AE46" s="2">
        <v>0</v>
      </c>
      <c r="AF46" s="2">
        <f>AVERAGE(Tabella2[[#This Row],[Y 450 B_1]:[Y 450 B_4]])</f>
        <v>0</v>
      </c>
    </row>
    <row r="47" spans="1:32" x14ac:dyDescent="0.25">
      <c r="A47" t="s">
        <v>50</v>
      </c>
      <c r="B47" t="s">
        <v>33</v>
      </c>
      <c r="D47" s="2">
        <v>239.34930568619163</v>
      </c>
      <c r="E47" s="2">
        <v>270</v>
      </c>
      <c r="F47" s="2">
        <v>286.65624161930117</v>
      </c>
      <c r="G47" s="2">
        <v>256.36442094896722</v>
      </c>
      <c r="H47" s="2">
        <v>321.89247776754161</v>
      </c>
      <c r="I47" s="2">
        <v>182.11708353227993</v>
      </c>
      <c r="J47" s="2">
        <v>3.420093168118771</v>
      </c>
      <c r="K47" s="2">
        <v>599.73833973389299</v>
      </c>
      <c r="L47" s="2">
        <f>AVERAGE(Tabella2[[#This Row],[t0_1]:[t0_8]])</f>
        <v>269.94224530703667</v>
      </c>
      <c r="M47" s="2">
        <v>23.050901678786911</v>
      </c>
      <c r="N47" s="2">
        <v>67.764250836830172</v>
      </c>
      <c r="O47" s="2">
        <v>58</v>
      </c>
      <c r="P47" s="2">
        <v>84.127574189519748</v>
      </c>
      <c r="Q47" s="2">
        <f>AVERAGE(Tabella2[[#This Row],[LPAL_1]:[LPAL_4]])</f>
        <v>58.235681676284209</v>
      </c>
      <c r="R47" s="2">
        <v>81.875189688992535</v>
      </c>
      <c r="S47" s="2">
        <v>74.631400920152487</v>
      </c>
      <c r="T47" s="2">
        <v>63.624538799752813</v>
      </c>
      <c r="U47" s="2">
        <v>73</v>
      </c>
      <c r="V47" s="2">
        <f>AVERAGE(Tabella2[[#This Row],[SII_1]:[SII_4]])</f>
        <v>73.282782352224459</v>
      </c>
      <c r="W47" s="2">
        <v>91.276784701127539</v>
      </c>
      <c r="X47" s="2">
        <v>106.12889783947287</v>
      </c>
      <c r="Y47" s="2">
        <v>116</v>
      </c>
      <c r="Z47" s="2">
        <v>151.94124012294887</v>
      </c>
      <c r="AA47" s="2">
        <f>AVERAGE(Tabella2[[#This Row],[V3_1]:[V3_4]])</f>
        <v>116.33673066588733</v>
      </c>
      <c r="AB47" s="2">
        <v>21.582769090512386</v>
      </c>
      <c r="AC47" s="2">
        <v>45.909079560440262</v>
      </c>
      <c r="AD47" s="2">
        <v>42.48399846756935</v>
      </c>
      <c r="AE47" s="2">
        <v>37</v>
      </c>
      <c r="AF47" s="2">
        <f>AVERAGE(Tabella2[[#This Row],[Y 450 B_1]:[Y 450 B_4]])</f>
        <v>36.743961779630496</v>
      </c>
    </row>
    <row r="48" spans="1:32" x14ac:dyDescent="0.25">
      <c r="A48" t="s">
        <v>51</v>
      </c>
      <c r="B48" t="s">
        <v>33</v>
      </c>
      <c r="D48" s="2">
        <v>76.542375239016351</v>
      </c>
      <c r="E48" s="2">
        <v>105</v>
      </c>
      <c r="F48" s="2">
        <v>105</v>
      </c>
      <c r="G48" s="2">
        <v>80.727508098232491</v>
      </c>
      <c r="H48" s="2">
        <v>110.41720257473153</v>
      </c>
      <c r="I48" s="2">
        <v>57.335424703187719</v>
      </c>
      <c r="J48" s="2">
        <v>135.79310432402235</v>
      </c>
      <c r="K48" s="2">
        <v>170.69055182954332</v>
      </c>
      <c r="L48" s="2">
        <f>AVERAGE(Tabella2[[#This Row],[t0_1]:[t0_8]])</f>
        <v>105.18827084609173</v>
      </c>
      <c r="M48" s="2">
        <v>0</v>
      </c>
      <c r="N48" s="2">
        <v>0</v>
      </c>
      <c r="O48" s="2">
        <v>0</v>
      </c>
      <c r="P48" s="2">
        <v>0</v>
      </c>
      <c r="Q48" s="2">
        <f>AVERAGE(Tabella2[[#This Row],[LPAL_1]:[LPAL_4]])</f>
        <v>0</v>
      </c>
      <c r="R48" s="2">
        <v>44.568186207019025</v>
      </c>
      <c r="S48" s="2">
        <v>67.111234433164768</v>
      </c>
      <c r="T48" s="2">
        <v>84.751768056660481</v>
      </c>
      <c r="U48" s="2">
        <v>90.392828205575469</v>
      </c>
      <c r="V48" s="2">
        <f>AVERAGE(Tabella2[[#This Row],[SII_1]:[SII_4]])</f>
        <v>71.706004225604943</v>
      </c>
      <c r="W48" s="2">
        <v>38.99492527456141</v>
      </c>
      <c r="X48" s="2">
        <v>44.124375696955831</v>
      </c>
      <c r="Y48" s="2">
        <v>54</v>
      </c>
      <c r="Z48" s="2">
        <v>79.392550708424295</v>
      </c>
      <c r="AA48" s="2">
        <f>AVERAGE(Tabella2[[#This Row],[V3_1]:[V3_4]])</f>
        <v>54.127962919985386</v>
      </c>
      <c r="AB48" s="2">
        <v>36.100966539291832</v>
      </c>
      <c r="AC48" s="2">
        <v>58.052354001510736</v>
      </c>
      <c r="AD48" s="2">
        <v>32.968927348913304</v>
      </c>
      <c r="AE48" s="2">
        <v>63.172223110874405</v>
      </c>
      <c r="AF48" s="2">
        <f>AVERAGE(Tabella2[[#This Row],[Y 450 B_1]:[Y 450 B_4]])</f>
        <v>47.573617750147569</v>
      </c>
    </row>
    <row r="49" spans="1:32" x14ac:dyDescent="0.25">
      <c r="A49" t="s">
        <v>52</v>
      </c>
      <c r="B49" t="s">
        <v>33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f>AVERAGE(Tabella2[[#This Row],[t0_1]:[t0_8]])</f>
        <v>0</v>
      </c>
      <c r="M49" s="2">
        <v>0</v>
      </c>
      <c r="N49" s="2">
        <v>0</v>
      </c>
      <c r="O49" s="2">
        <v>0</v>
      </c>
      <c r="P49" s="2">
        <v>0</v>
      </c>
      <c r="Q49" s="2">
        <f>AVERAGE(Tabella2[[#This Row],[LPAL_1]:[LPAL_4]])</f>
        <v>0</v>
      </c>
      <c r="R49" s="2">
        <v>17.454901801079611</v>
      </c>
      <c r="S49" s="2">
        <v>16.493445685751841</v>
      </c>
      <c r="T49" s="2">
        <v>4.7673643507270587</v>
      </c>
      <c r="U49" s="2">
        <v>13</v>
      </c>
      <c r="V49" s="2">
        <f>AVERAGE(Tabella2[[#This Row],[SII_1]:[SII_4]])</f>
        <v>12.928927959389627</v>
      </c>
      <c r="W49" s="2">
        <v>13.911931728218313</v>
      </c>
      <c r="X49" s="2">
        <v>22.513340044522486</v>
      </c>
      <c r="Y49" s="2">
        <v>44</v>
      </c>
      <c r="Z49" s="2">
        <v>94.539761844492531</v>
      </c>
      <c r="AA49" s="2">
        <f>AVERAGE(Tabella2[[#This Row],[V3_1]:[V3_4]])</f>
        <v>43.741258404308333</v>
      </c>
      <c r="AB49" s="2">
        <v>6</v>
      </c>
      <c r="AC49" s="2">
        <v>3.87975401862513</v>
      </c>
      <c r="AD49" s="2">
        <v>9.8454646561214911</v>
      </c>
      <c r="AE49" s="2">
        <v>4.6876843732119857</v>
      </c>
      <c r="AF49" s="2">
        <f>AVERAGE(Tabella2[[#This Row],[Y 450 B_1]:[Y 450 B_4]])</f>
        <v>6.1032257619896519</v>
      </c>
    </row>
    <row r="50" spans="1:32" x14ac:dyDescent="0.25">
      <c r="A50" t="s">
        <v>53</v>
      </c>
      <c r="B50" t="s">
        <v>33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f>AVERAGE(Tabella2[[#This Row],[t0_1]:[t0_8]])</f>
        <v>0</v>
      </c>
      <c r="M50" s="2">
        <v>0</v>
      </c>
      <c r="N50" s="2">
        <v>0</v>
      </c>
      <c r="O50" s="2">
        <v>0</v>
      </c>
      <c r="P50" s="2">
        <v>0</v>
      </c>
      <c r="Q50" s="2">
        <f>AVERAGE(Tabella2[[#This Row],[LPAL_1]:[LPAL_4]])</f>
        <v>0</v>
      </c>
      <c r="R50" s="2">
        <v>12.213150794220685</v>
      </c>
      <c r="S50" s="2">
        <v>12.944362434117631</v>
      </c>
      <c r="T50" s="2">
        <v>10.307887079589767</v>
      </c>
      <c r="U50" s="2">
        <v>8.5350401269224339</v>
      </c>
      <c r="V50" s="2">
        <f>AVERAGE(Tabella2[[#This Row],[SII_1]:[SII_4]])</f>
        <v>11.000110108712629</v>
      </c>
      <c r="W50" s="2">
        <v>19.63957548153499</v>
      </c>
      <c r="X50" s="2">
        <v>27.975148699630918</v>
      </c>
      <c r="Y50" s="2">
        <v>34</v>
      </c>
      <c r="Z50" s="2">
        <v>55.460523152405095</v>
      </c>
      <c r="AA50" s="2">
        <f>AVERAGE(Tabella2[[#This Row],[V3_1]:[V3_4]])</f>
        <v>34.268811833392753</v>
      </c>
      <c r="AB50" s="2">
        <v>0</v>
      </c>
      <c r="AC50" s="2">
        <v>0</v>
      </c>
      <c r="AD50" s="2">
        <v>0</v>
      </c>
      <c r="AE50" s="2">
        <v>0</v>
      </c>
      <c r="AF50" s="2">
        <f>AVERAGE(Tabella2[[#This Row],[Y 450 B_1]:[Y 450 B_4]])</f>
        <v>0</v>
      </c>
    </row>
    <row r="51" spans="1:32" x14ac:dyDescent="0.25">
      <c r="A51" t="s">
        <v>54</v>
      </c>
      <c r="B51" t="s">
        <v>33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f>AVERAGE(Tabella2[[#This Row],[t0_1]:[t0_8]])</f>
        <v>0</v>
      </c>
      <c r="M51" s="2">
        <v>2.9517579985867304</v>
      </c>
      <c r="N51" s="2">
        <v>1.338135197353491</v>
      </c>
      <c r="O51" s="2">
        <v>2.7499503193470627</v>
      </c>
      <c r="P51" s="2">
        <v>4.434577600235885</v>
      </c>
      <c r="Q51" s="2">
        <f>AVERAGE(Tabella2[[#This Row],[LPAL_1]:[LPAL_4]])</f>
        <v>2.8686052788807923</v>
      </c>
      <c r="R51" s="2">
        <v>21</v>
      </c>
      <c r="S51" s="2">
        <v>47.345867292022014</v>
      </c>
      <c r="T51" s="2">
        <v>5.4369028686755572</v>
      </c>
      <c r="U51" s="2">
        <v>9.9715852490330779</v>
      </c>
      <c r="V51" s="2">
        <f>AVERAGE(Tabella2[[#This Row],[SII_1]:[SII_4]])</f>
        <v>20.938588852432662</v>
      </c>
      <c r="W51" s="2">
        <v>0</v>
      </c>
      <c r="X51" s="2">
        <v>0</v>
      </c>
      <c r="Y51" s="2">
        <v>0</v>
      </c>
      <c r="Z51" s="2">
        <v>0</v>
      </c>
      <c r="AA51" s="2">
        <f>AVERAGE(Tabella2[[#This Row],[V3_1]:[V3_4]])</f>
        <v>0</v>
      </c>
      <c r="AB51" s="2">
        <v>0</v>
      </c>
      <c r="AC51" s="2">
        <v>0</v>
      </c>
      <c r="AD51" s="2">
        <v>0</v>
      </c>
      <c r="AE51" s="2">
        <v>0</v>
      </c>
      <c r="AF51" s="2">
        <f>AVERAGE(Tabella2[[#This Row],[Y 450 B_1]:[Y 450 B_4]])</f>
        <v>0</v>
      </c>
    </row>
    <row r="52" spans="1:32" x14ac:dyDescent="0.25">
      <c r="A52" t="s">
        <v>55</v>
      </c>
      <c r="B52" t="s">
        <v>33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f>AVERAGE(Tabella2[[#This Row],[t0_1]:[t0_8]])</f>
        <v>0</v>
      </c>
      <c r="M52" s="2">
        <v>14.39617978069459</v>
      </c>
      <c r="N52" s="2">
        <v>11.606403538544299</v>
      </c>
      <c r="O52" s="2">
        <v>22.944026377919865</v>
      </c>
      <c r="P52" s="2">
        <v>23.555380192835017</v>
      </c>
      <c r="Q52" s="2">
        <f>AVERAGE(Tabella2[[#This Row],[LPAL_1]:[LPAL_4]])</f>
        <v>18.125497472498441</v>
      </c>
      <c r="R52" s="2">
        <v>14.654207976166173</v>
      </c>
      <c r="S52" s="2">
        <v>10.766313037254172</v>
      </c>
      <c r="T52" s="2">
        <v>9.967709277150778</v>
      </c>
      <c r="U52" s="2">
        <v>4.2238669216348281</v>
      </c>
      <c r="V52" s="2">
        <f>AVERAGE(Tabella2[[#This Row],[SII_1]:[SII_4]])</f>
        <v>9.9030243030514882</v>
      </c>
      <c r="W52" s="2">
        <v>0</v>
      </c>
      <c r="X52" s="2">
        <v>0</v>
      </c>
      <c r="Y52" s="2">
        <v>0</v>
      </c>
      <c r="Z52" s="2">
        <v>0</v>
      </c>
      <c r="AA52" s="2">
        <f>AVERAGE(Tabella2[[#This Row],[V3_1]:[V3_4]])</f>
        <v>0</v>
      </c>
      <c r="AB52" s="2">
        <v>5.0651304850947056</v>
      </c>
      <c r="AC52" s="2">
        <v>6.860695008631537</v>
      </c>
      <c r="AD52" s="2">
        <v>10.638106640427146</v>
      </c>
      <c r="AE52" s="2">
        <v>16.442059572700657</v>
      </c>
      <c r="AF52" s="2">
        <f>AVERAGE(Tabella2[[#This Row],[Y 450 B_1]:[Y 450 B_4]])</f>
        <v>9.7514979267135118</v>
      </c>
    </row>
    <row r="53" spans="1:32" x14ac:dyDescent="0.25">
      <c r="A53" t="s">
        <v>56</v>
      </c>
      <c r="B53" t="s">
        <v>57</v>
      </c>
      <c r="C53" t="s">
        <v>140</v>
      </c>
      <c r="D53" s="2">
        <v>5.6267362807009356</v>
      </c>
      <c r="E53" s="2">
        <v>12</v>
      </c>
      <c r="F53" s="2">
        <v>14.966540624524763</v>
      </c>
      <c r="G53" s="2">
        <v>10.365204955485057</v>
      </c>
      <c r="H53" s="2">
        <v>4.9347992173213404</v>
      </c>
      <c r="I53" s="2">
        <v>19.944120716087813</v>
      </c>
      <c r="J53" s="2">
        <v>12.60818920605179</v>
      </c>
      <c r="K53" s="2">
        <v>15.706592474940988</v>
      </c>
      <c r="L53" s="2">
        <f>AVERAGE(Tabella2[[#This Row],[t0_1]:[t0_8]])</f>
        <v>12.019022934389087</v>
      </c>
      <c r="M53" s="2">
        <v>0</v>
      </c>
      <c r="N53" s="2">
        <v>0</v>
      </c>
      <c r="O53" s="2">
        <v>0</v>
      </c>
      <c r="P53" s="2">
        <v>0</v>
      </c>
      <c r="Q53" s="2">
        <f>AVERAGE(Tabella2[[#This Row],[LPAL_1]:[LPAL_4]])</f>
        <v>0</v>
      </c>
      <c r="R53" s="2">
        <v>0</v>
      </c>
      <c r="S53" s="2">
        <v>0</v>
      </c>
      <c r="T53" s="2">
        <v>0</v>
      </c>
      <c r="U53" s="2">
        <v>0</v>
      </c>
      <c r="V53" s="2">
        <f>AVERAGE(Tabella2[[#This Row],[SII_1]:[SII_4]])</f>
        <v>0</v>
      </c>
      <c r="W53" s="2">
        <v>0</v>
      </c>
      <c r="X53" s="2">
        <v>0</v>
      </c>
      <c r="Y53" s="2">
        <v>0</v>
      </c>
      <c r="Z53" s="2">
        <v>0</v>
      </c>
      <c r="AA53" s="2">
        <f>AVERAGE(Tabella2[[#This Row],[V3_1]:[V3_4]])</f>
        <v>0</v>
      </c>
      <c r="AB53" s="2">
        <v>2.9183254684978603</v>
      </c>
      <c r="AC53" s="2">
        <v>9.8169343742459301</v>
      </c>
      <c r="AD53" s="2">
        <v>9.5094515801086352</v>
      </c>
      <c r="AE53" s="2">
        <v>7</v>
      </c>
      <c r="AF53" s="2">
        <f>AVERAGE(Tabella2[[#This Row],[Y 450 B_1]:[Y 450 B_4]])</f>
        <v>7.3111778557131064</v>
      </c>
    </row>
    <row r="54" spans="1:32" x14ac:dyDescent="0.25">
      <c r="A54" t="s">
        <v>58</v>
      </c>
      <c r="B54" t="s">
        <v>59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f>AVERAGE(Tabella2[[#This Row],[t0_1]:[t0_8]])</f>
        <v>0</v>
      </c>
      <c r="M54" s="2">
        <v>19.427441808264263</v>
      </c>
      <c r="N54" s="2">
        <v>24.309878953348303</v>
      </c>
      <c r="O54" s="2">
        <v>61.798977176117496</v>
      </c>
      <c r="P54" s="2">
        <v>61.403939573915409</v>
      </c>
      <c r="Q54" s="2">
        <f>AVERAGE(Tabella2[[#This Row],[LPAL_1]:[LPAL_4]])</f>
        <v>41.735059377911369</v>
      </c>
      <c r="R54" s="2">
        <v>48.652784369563769</v>
      </c>
      <c r="S54" s="2">
        <v>42.478395312810655</v>
      </c>
      <c r="T54" s="2">
        <v>26.52630608252521</v>
      </c>
      <c r="U54" s="2">
        <v>39</v>
      </c>
      <c r="V54" s="2">
        <f>AVERAGE(Tabella2[[#This Row],[SII_1]:[SII_4]])</f>
        <v>39.164371441224908</v>
      </c>
      <c r="W54" s="2">
        <v>21.471888435623018</v>
      </c>
      <c r="X54" s="2">
        <v>54.094867307611267</v>
      </c>
      <c r="Y54" s="2">
        <v>45</v>
      </c>
      <c r="Z54" s="2">
        <v>58.555189074616067</v>
      </c>
      <c r="AA54" s="2">
        <f>AVERAGE(Tabella2[[#This Row],[V3_1]:[V3_4]])</f>
        <v>44.780486204462591</v>
      </c>
      <c r="AB54" s="2">
        <v>5.3531505466726266</v>
      </c>
      <c r="AC54" s="2">
        <v>9.2820607121478105</v>
      </c>
      <c r="AD54" s="2">
        <v>18.765692715060222</v>
      </c>
      <c r="AE54" s="2">
        <v>28.487998788539592</v>
      </c>
      <c r="AF54" s="2">
        <f>AVERAGE(Tabella2[[#This Row],[Y 450 B_1]:[Y 450 B_4]])</f>
        <v>15.472225690605063</v>
      </c>
    </row>
    <row r="55" spans="1:32" x14ac:dyDescent="0.25">
      <c r="A55" t="s">
        <v>60</v>
      </c>
      <c r="B55" t="s">
        <v>59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f>AVERAGE(Tabella2[[#This Row],[t0_1]:[t0_8]])</f>
        <v>0</v>
      </c>
      <c r="M55" s="2">
        <v>2.5666368366094345</v>
      </c>
      <c r="N55" s="2">
        <v>2.0293962439336788</v>
      </c>
      <c r="O55" s="2">
        <v>6.3327868780406007</v>
      </c>
      <c r="P55" s="2">
        <v>4.8639316896423486</v>
      </c>
      <c r="Q55" s="2">
        <f>AVERAGE(Tabella2[[#This Row],[LPAL_1]:[LPAL_4]])</f>
        <v>3.9481879120565155</v>
      </c>
      <c r="R55" s="2">
        <v>5.3511320993705063</v>
      </c>
      <c r="S55" s="2">
        <v>9.9176288420307976</v>
      </c>
      <c r="T55" s="2">
        <v>5.1643960058166289</v>
      </c>
      <c r="U55" s="2">
        <v>7</v>
      </c>
      <c r="V55" s="2">
        <f>AVERAGE(Tabella2[[#This Row],[SII_1]:[SII_4]])</f>
        <v>6.8582892368044828</v>
      </c>
      <c r="W55" s="2">
        <v>0</v>
      </c>
      <c r="X55" s="2">
        <v>0</v>
      </c>
      <c r="Y55" s="2">
        <v>0</v>
      </c>
      <c r="Z55" s="2">
        <v>0</v>
      </c>
      <c r="AA55" s="2">
        <f>AVERAGE(Tabella2[[#This Row],[V3_1]:[V3_4]])</f>
        <v>0</v>
      </c>
      <c r="AB55" s="2">
        <v>0</v>
      </c>
      <c r="AC55" s="2">
        <v>0</v>
      </c>
      <c r="AD55" s="2">
        <v>0</v>
      </c>
      <c r="AE55" s="2">
        <v>0</v>
      </c>
      <c r="AF55" s="2">
        <f>AVERAGE(Tabella2[[#This Row],[Y 450 B_1]:[Y 450 B_4]])</f>
        <v>0</v>
      </c>
    </row>
    <row r="56" spans="1:32" x14ac:dyDescent="0.25">
      <c r="A56" t="s">
        <v>61</v>
      </c>
      <c r="B56" t="s">
        <v>59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f>AVERAGE(Tabella2[[#This Row],[t0_1]:[t0_8]])</f>
        <v>0</v>
      </c>
      <c r="M56" s="2">
        <v>110</v>
      </c>
      <c r="N56" s="2">
        <v>60.309447454296652</v>
      </c>
      <c r="O56" s="2">
        <v>139.14323065454923</v>
      </c>
      <c r="P56" s="2">
        <v>129.47850786981201</v>
      </c>
      <c r="Q56" s="2">
        <f>AVERAGE(Tabella2[[#This Row],[LPAL_1]:[LPAL_4]])</f>
        <v>109.73279649466447</v>
      </c>
      <c r="R56" s="2">
        <v>0</v>
      </c>
      <c r="S56" s="2">
        <v>0</v>
      </c>
      <c r="T56" s="2">
        <v>0</v>
      </c>
      <c r="U56" s="2">
        <v>0</v>
      </c>
      <c r="V56" s="2">
        <f>AVERAGE(Tabella2[[#This Row],[SII_1]:[SII_4]])</f>
        <v>0</v>
      </c>
      <c r="W56" s="2">
        <v>0</v>
      </c>
      <c r="X56" s="2">
        <v>0</v>
      </c>
      <c r="Y56" s="2">
        <v>0</v>
      </c>
      <c r="Z56" s="2">
        <v>0</v>
      </c>
      <c r="AA56" s="2">
        <f>AVERAGE(Tabella2[[#This Row],[V3_1]:[V3_4]])</f>
        <v>0</v>
      </c>
      <c r="AB56" s="2">
        <v>11.305144260364367</v>
      </c>
      <c r="AC56" s="2">
        <v>9.2805877517647399</v>
      </c>
      <c r="AD56" s="2">
        <v>15.100770990926875</v>
      </c>
      <c r="AE56" s="2">
        <v>18.978101773306317</v>
      </c>
      <c r="AF56" s="2">
        <f>AVERAGE(Tabella2[[#This Row],[Y 450 B_1]:[Y 450 B_4]])</f>
        <v>13.666151194090574</v>
      </c>
    </row>
    <row r="57" spans="1:32" x14ac:dyDescent="0.25">
      <c r="A57" t="s">
        <v>62</v>
      </c>
      <c r="B57" t="s">
        <v>59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f>AVERAGE(Tabella2[[#This Row],[t0_1]:[t0_8]])</f>
        <v>0</v>
      </c>
      <c r="M57" s="2">
        <v>4.5025396574521244</v>
      </c>
      <c r="N57" s="2">
        <v>3.3364007475035358</v>
      </c>
      <c r="O57" s="2">
        <v>7.8866151960819941</v>
      </c>
      <c r="P57" s="2">
        <v>5.4910047664410992</v>
      </c>
      <c r="Q57" s="2">
        <f>AVERAGE(Tabella2[[#This Row],[LPAL_1]:[LPAL_4]])</f>
        <v>5.304140091869689</v>
      </c>
      <c r="R57" s="2">
        <v>6.9243288765128765</v>
      </c>
      <c r="S57" s="2">
        <v>7.8394397240626938</v>
      </c>
      <c r="T57" s="2">
        <v>3.6431975787448727</v>
      </c>
      <c r="U57" s="2">
        <v>1.3220552733884077</v>
      </c>
      <c r="V57" s="2">
        <f>AVERAGE(Tabella2[[#This Row],[SII_1]:[SII_4]])</f>
        <v>4.9322553631772124</v>
      </c>
      <c r="W57" s="2">
        <v>7.7609478313636631</v>
      </c>
      <c r="X57" s="2">
        <v>3.7378463287667567</v>
      </c>
      <c r="Y57" s="2">
        <v>0</v>
      </c>
      <c r="Z57" s="2">
        <v>12.415510408154701</v>
      </c>
      <c r="AA57" s="2">
        <f>AVERAGE(Tabella2[[#This Row],[V3_1]:[V3_4]])</f>
        <v>5.9785761420712795</v>
      </c>
      <c r="AB57" s="2">
        <v>0.6663439698754885</v>
      </c>
      <c r="AC57" s="2">
        <v>1.3045072774422801</v>
      </c>
      <c r="AD57" s="2">
        <v>4.8228005929685693</v>
      </c>
      <c r="AE57" s="2">
        <v>2</v>
      </c>
      <c r="AF57" s="2">
        <f>AVERAGE(Tabella2[[#This Row],[Y 450 B_1]:[Y 450 B_4]])</f>
        <v>2.1984129600715843</v>
      </c>
    </row>
    <row r="58" spans="1:32" x14ac:dyDescent="0.25">
      <c r="A58" t="s">
        <v>63</v>
      </c>
      <c r="B58" t="s">
        <v>59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f>AVERAGE(Tabella2[[#This Row],[t0_1]:[t0_8]])</f>
        <v>0</v>
      </c>
      <c r="M58" s="2">
        <v>0</v>
      </c>
      <c r="N58" s="2">
        <v>0</v>
      </c>
      <c r="O58" s="2">
        <v>0</v>
      </c>
      <c r="P58" s="2">
        <v>0</v>
      </c>
      <c r="Q58" s="2">
        <f>AVERAGE(Tabella2[[#This Row],[LPAL_1]:[LPAL_4]])</f>
        <v>0</v>
      </c>
      <c r="R58" s="2">
        <v>0</v>
      </c>
      <c r="S58" s="2">
        <v>0</v>
      </c>
      <c r="T58" s="2">
        <v>0</v>
      </c>
      <c r="U58" s="2">
        <v>0</v>
      </c>
      <c r="V58" s="2">
        <f>AVERAGE(Tabella2[[#This Row],[SII_1]:[SII_4]])</f>
        <v>0</v>
      </c>
      <c r="W58" s="2">
        <v>50.756066490478801</v>
      </c>
      <c r="X58" s="2">
        <v>1.5983597579663578</v>
      </c>
      <c r="Y58" s="2">
        <v>0</v>
      </c>
      <c r="Z58" s="2">
        <v>17</v>
      </c>
      <c r="AA58" s="2">
        <f>AVERAGE(Tabella2[[#This Row],[V3_1]:[V3_4]])</f>
        <v>17.338606562111288</v>
      </c>
      <c r="AB58" s="2">
        <v>0</v>
      </c>
      <c r="AC58" s="2">
        <v>0</v>
      </c>
      <c r="AD58" s="2">
        <v>0</v>
      </c>
      <c r="AE58" s="2">
        <v>0</v>
      </c>
      <c r="AF58" s="2">
        <f>AVERAGE(Tabella2[[#This Row],[Y 450 B_1]:[Y 450 B_4]])</f>
        <v>0</v>
      </c>
    </row>
    <row r="59" spans="1:32" x14ac:dyDescent="0.25">
      <c r="A59" t="s">
        <v>64</v>
      </c>
      <c r="B59" t="s">
        <v>59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f>AVERAGE(Tabella2[[#This Row],[t0_1]:[t0_8]])</f>
        <v>0</v>
      </c>
      <c r="M59" s="2">
        <v>1.9572092145822697</v>
      </c>
      <c r="N59" s="2">
        <v>2.6394238546746123</v>
      </c>
      <c r="O59" s="2">
        <v>7.1821530325628959</v>
      </c>
      <c r="P59" s="2">
        <v>4.3438981138618766</v>
      </c>
      <c r="Q59" s="2">
        <f>AVERAGE(Tabella2[[#This Row],[LPAL_1]:[LPAL_4]])</f>
        <v>4.0306710539204138</v>
      </c>
      <c r="R59" s="2">
        <v>3.2698468702337178</v>
      </c>
      <c r="S59" s="2">
        <v>9.50653541852693</v>
      </c>
      <c r="T59" s="2">
        <v>5.0351581507415544</v>
      </c>
      <c r="U59" s="2">
        <v>6</v>
      </c>
      <c r="V59" s="2">
        <f>AVERAGE(Tabella2[[#This Row],[SII_1]:[SII_4]])</f>
        <v>5.9528851098755506</v>
      </c>
      <c r="W59" s="2">
        <v>0</v>
      </c>
      <c r="X59" s="2">
        <v>0</v>
      </c>
      <c r="Y59" s="2">
        <v>0</v>
      </c>
      <c r="Z59" s="2">
        <v>0</v>
      </c>
      <c r="AA59" s="2">
        <f>AVERAGE(Tabella2[[#This Row],[V3_1]:[V3_4]])</f>
        <v>0</v>
      </c>
      <c r="AB59" s="2">
        <v>0</v>
      </c>
      <c r="AC59" s="2">
        <v>0</v>
      </c>
      <c r="AD59" s="2">
        <v>0</v>
      </c>
      <c r="AE59" s="2">
        <v>0</v>
      </c>
      <c r="AF59" s="2">
        <f>AVERAGE(Tabella2[[#This Row],[Y 450 B_1]:[Y 450 B_4]])</f>
        <v>0</v>
      </c>
    </row>
    <row r="60" spans="1:32" x14ac:dyDescent="0.25">
      <c r="A60" t="s">
        <v>65</v>
      </c>
      <c r="B60" t="s">
        <v>59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f>AVERAGE(Tabella2[[#This Row],[t0_1]:[t0_8]])</f>
        <v>0</v>
      </c>
      <c r="M60" s="2">
        <v>0</v>
      </c>
      <c r="N60" s="2">
        <v>0</v>
      </c>
      <c r="O60" s="2">
        <v>0</v>
      </c>
      <c r="P60" s="2">
        <v>0</v>
      </c>
      <c r="Q60" s="2">
        <f>AVERAGE(Tabella2[[#This Row],[LPAL_1]:[LPAL_4]])</f>
        <v>0</v>
      </c>
      <c r="R60" s="2">
        <v>17.454901801079611</v>
      </c>
      <c r="S60" s="2">
        <v>12.884376352932884</v>
      </c>
      <c r="T60" s="2">
        <v>6.59492536716487</v>
      </c>
      <c r="U60" s="2">
        <v>12</v>
      </c>
      <c r="V60" s="2">
        <f>AVERAGE(Tabella2[[#This Row],[SII_1]:[SII_4]])</f>
        <v>12.233550880294342</v>
      </c>
      <c r="W60" s="2">
        <v>0</v>
      </c>
      <c r="X60" s="2">
        <v>0</v>
      </c>
      <c r="Y60" s="2">
        <v>0</v>
      </c>
      <c r="Z60" s="2">
        <v>0</v>
      </c>
      <c r="AA60" s="2">
        <f>AVERAGE(Tabella2[[#This Row],[V3_1]:[V3_4]])</f>
        <v>0</v>
      </c>
      <c r="AB60" s="2">
        <v>0</v>
      </c>
      <c r="AC60" s="2">
        <v>0</v>
      </c>
      <c r="AD60" s="2">
        <v>0</v>
      </c>
      <c r="AE60" s="2">
        <v>0</v>
      </c>
      <c r="AF60" s="2">
        <f>AVERAGE(Tabella2[[#This Row],[Y 450 B_1]:[Y 450 B_4]])</f>
        <v>0</v>
      </c>
    </row>
    <row r="61" spans="1:32" x14ac:dyDescent="0.25">
      <c r="A61" t="s">
        <v>66</v>
      </c>
      <c r="B61" t="s">
        <v>59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f>AVERAGE(Tabella2[[#This Row],[t0_1]:[t0_8]])</f>
        <v>0</v>
      </c>
      <c r="M61" s="2">
        <v>14.482480389501164</v>
      </c>
      <c r="N61" s="2">
        <v>18.371371272564637</v>
      </c>
      <c r="O61" s="2">
        <v>26.773248510541396</v>
      </c>
      <c r="P61" s="2">
        <v>29.978946339265104</v>
      </c>
      <c r="Q61" s="2">
        <f>AVERAGE(Tabella2[[#This Row],[LPAL_1]:[LPAL_4]])</f>
        <v>22.401511627968077</v>
      </c>
      <c r="R61" s="2">
        <v>20.012562238286396</v>
      </c>
      <c r="S61" s="2">
        <v>36.160583871108393</v>
      </c>
      <c r="T61" s="2">
        <v>22.813398388012569</v>
      </c>
      <c r="U61" s="2">
        <v>26</v>
      </c>
      <c r="V61" s="2">
        <f>AVERAGE(Tabella2[[#This Row],[SII_1]:[SII_4]])</f>
        <v>26.246636124351841</v>
      </c>
      <c r="W61" s="2">
        <v>0</v>
      </c>
      <c r="X61" s="2">
        <v>0</v>
      </c>
      <c r="Y61" s="2">
        <v>0</v>
      </c>
      <c r="Z61" s="2">
        <v>0</v>
      </c>
      <c r="AA61" s="2">
        <f>AVERAGE(Tabella2[[#This Row],[V3_1]:[V3_4]])</f>
        <v>0</v>
      </c>
      <c r="AB61" s="2">
        <v>0</v>
      </c>
      <c r="AC61" s="2">
        <v>0</v>
      </c>
      <c r="AD61" s="2">
        <v>0</v>
      </c>
      <c r="AE61" s="2">
        <v>0</v>
      </c>
      <c r="AF61" s="2">
        <f>AVERAGE(Tabella2[[#This Row],[Y 450 B_1]:[Y 450 B_4]])</f>
        <v>0</v>
      </c>
    </row>
    <row r="62" spans="1:32" x14ac:dyDescent="0.25">
      <c r="A62" t="s">
        <v>67</v>
      </c>
      <c r="B62" t="s">
        <v>59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f>AVERAGE(Tabella2[[#This Row],[t0_1]:[t0_8]])</f>
        <v>0</v>
      </c>
      <c r="M62" s="2">
        <v>70</v>
      </c>
      <c r="N62" s="2">
        <v>64.000658288641873</v>
      </c>
      <c r="O62" s="2">
        <v>85.594890485058599</v>
      </c>
      <c r="P62" s="2">
        <v>61.526893091657051</v>
      </c>
      <c r="Q62" s="2">
        <f>AVERAGE(Tabella2[[#This Row],[LPAL_1]:[LPAL_4]])</f>
        <v>70.280610466339382</v>
      </c>
      <c r="R62" s="2">
        <v>0</v>
      </c>
      <c r="S62" s="2">
        <v>0</v>
      </c>
      <c r="T62" s="2">
        <v>0</v>
      </c>
      <c r="U62" s="2">
        <v>0</v>
      </c>
      <c r="V62" s="2">
        <f>AVERAGE(Tabella2[[#This Row],[SII_1]:[SII_4]])</f>
        <v>0</v>
      </c>
      <c r="W62" s="2">
        <v>81.680210380436321</v>
      </c>
      <c r="X62" s="2">
        <v>30.851279047003093</v>
      </c>
      <c r="Y62" s="2">
        <v>20.819849380355059</v>
      </c>
      <c r="Z62" s="2">
        <v>98.191046646428802</v>
      </c>
      <c r="AA62" s="2">
        <f>AVERAGE(Tabella2[[#This Row],[V3_1]:[V3_4]])</f>
        <v>57.88559636355582</v>
      </c>
      <c r="AB62" s="2">
        <v>0</v>
      </c>
      <c r="AC62" s="2">
        <v>0</v>
      </c>
      <c r="AD62" s="2">
        <v>0</v>
      </c>
      <c r="AE62" s="2">
        <v>0</v>
      </c>
      <c r="AF62" s="2">
        <f>AVERAGE(Tabella2[[#This Row],[Y 450 B_1]:[Y 450 B_4]])</f>
        <v>0</v>
      </c>
    </row>
    <row r="63" spans="1:32" x14ac:dyDescent="0.25">
      <c r="A63" t="s">
        <v>68</v>
      </c>
      <c r="B63" t="s">
        <v>59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f>AVERAGE(Tabella2[[#This Row],[t0_1]:[t0_8]])</f>
        <v>0</v>
      </c>
      <c r="M63" s="2">
        <v>90.947073477544095</v>
      </c>
      <c r="N63" s="2">
        <v>67.870229183112841</v>
      </c>
      <c r="O63" s="2">
        <v>78</v>
      </c>
      <c r="P63" s="2">
        <v>74.699299777289625</v>
      </c>
      <c r="Q63" s="2">
        <f>AVERAGE(Tabella2[[#This Row],[LPAL_1]:[LPAL_4]])</f>
        <v>77.879150609486643</v>
      </c>
      <c r="R63" s="2">
        <v>60.119785960730731</v>
      </c>
      <c r="S63" s="2">
        <v>78.795562897780869</v>
      </c>
      <c r="T63" s="2">
        <v>46.766696264952195</v>
      </c>
      <c r="U63" s="2">
        <v>23.226287053844672</v>
      </c>
      <c r="V63" s="2">
        <f>AVERAGE(Tabella2[[#This Row],[SII_1]:[SII_4]])</f>
        <v>52.227083044327117</v>
      </c>
      <c r="W63" s="2">
        <v>118.19479245311263</v>
      </c>
      <c r="X63" s="2">
        <v>54.703256698045209</v>
      </c>
      <c r="Y63" s="2">
        <v>17.416906903946654</v>
      </c>
      <c r="Z63" s="2">
        <v>63</v>
      </c>
      <c r="AA63" s="2">
        <f>AVERAGE(Tabella2[[#This Row],[V3_1]:[V3_4]])</f>
        <v>63.328739013776122</v>
      </c>
      <c r="AB63" s="2">
        <v>0</v>
      </c>
      <c r="AC63" s="2">
        <v>0</v>
      </c>
      <c r="AD63" s="2">
        <v>0</v>
      </c>
      <c r="AE63" s="2">
        <v>0</v>
      </c>
      <c r="AF63" s="2">
        <f>AVERAGE(Tabella2[[#This Row],[Y 450 B_1]:[Y 450 B_4]])</f>
        <v>0</v>
      </c>
    </row>
    <row r="64" spans="1:32" x14ac:dyDescent="0.25">
      <c r="A64" t="s">
        <v>69</v>
      </c>
      <c r="B64" t="s">
        <v>59</v>
      </c>
      <c r="D64" s="2">
        <v>7.9718574858966571</v>
      </c>
      <c r="E64" s="2">
        <v>32.021084514869891</v>
      </c>
      <c r="F64" s="2">
        <v>23.044189808842461</v>
      </c>
      <c r="G64" s="2">
        <v>11.384476748364131</v>
      </c>
      <c r="H64" s="2">
        <v>16</v>
      </c>
      <c r="I64" s="2">
        <v>4.7383874285546117</v>
      </c>
      <c r="J64" s="2">
        <v>16.407216103772566</v>
      </c>
      <c r="K64" s="2">
        <v>16</v>
      </c>
      <c r="L64" s="2">
        <f>AVERAGE(Tabella2[[#This Row],[t0_1]:[t0_8]])</f>
        <v>15.945901511287541</v>
      </c>
      <c r="M64" s="2">
        <v>0</v>
      </c>
      <c r="N64" s="2">
        <v>0</v>
      </c>
      <c r="O64" s="2">
        <v>0</v>
      </c>
      <c r="P64" s="2">
        <v>0</v>
      </c>
      <c r="Q64" s="2">
        <f>AVERAGE(Tabella2[[#This Row],[LPAL_1]:[LPAL_4]])</f>
        <v>0</v>
      </c>
      <c r="R64" s="2">
        <v>9.0954090987135263</v>
      </c>
      <c r="S64" s="2">
        <v>17.338657493214328</v>
      </c>
      <c r="T64" s="2">
        <v>10.043307345354567</v>
      </c>
      <c r="U64" s="2">
        <v>9.9652190480621528</v>
      </c>
      <c r="V64" s="2">
        <f>AVERAGE(Tabella2[[#This Row],[SII_1]:[SII_4]])</f>
        <v>11.610648246336144</v>
      </c>
      <c r="W64" s="2">
        <v>0</v>
      </c>
      <c r="X64" s="2">
        <v>0</v>
      </c>
      <c r="Y64" s="2">
        <v>0</v>
      </c>
      <c r="Z64" s="2">
        <v>0</v>
      </c>
      <c r="AA64" s="2">
        <f>AVERAGE(Tabella2[[#This Row],[V3_1]:[V3_4]])</f>
        <v>0</v>
      </c>
      <c r="AB64" s="2">
        <v>0</v>
      </c>
      <c r="AC64" s="2">
        <v>0</v>
      </c>
      <c r="AD64" s="2">
        <v>0</v>
      </c>
      <c r="AE64" s="2">
        <v>0</v>
      </c>
      <c r="AF64" s="2">
        <f>AVERAGE(Tabella2[[#This Row],[Y 450 B_1]:[Y 450 B_4]])</f>
        <v>0</v>
      </c>
    </row>
    <row r="65" spans="1:32" x14ac:dyDescent="0.25">
      <c r="A65" t="s">
        <v>70</v>
      </c>
      <c r="B65" t="s">
        <v>59</v>
      </c>
      <c r="D65" s="2">
        <v>26.652434532569448</v>
      </c>
      <c r="E65" s="2">
        <v>22</v>
      </c>
      <c r="F65" s="2">
        <v>74.372040706783253</v>
      </c>
      <c r="G65" s="2">
        <v>29.067810096548168</v>
      </c>
      <c r="H65" s="2">
        <v>1.242629497237195</v>
      </c>
      <c r="I65" s="2">
        <v>0</v>
      </c>
      <c r="J65" s="2">
        <v>9.3107291042525535</v>
      </c>
      <c r="K65" s="2">
        <v>11.44528673029162</v>
      </c>
      <c r="L65" s="2">
        <f>AVERAGE(Tabella2[[#This Row],[t0_1]:[t0_8]])</f>
        <v>21.76136633346028</v>
      </c>
      <c r="M65" s="2">
        <v>20.332335359766979</v>
      </c>
      <c r="N65" s="2">
        <v>27.606753412453475</v>
      </c>
      <c r="O65" s="2">
        <v>79.070660118717271</v>
      </c>
      <c r="P65" s="2">
        <v>60.915206943129668</v>
      </c>
      <c r="Q65" s="2">
        <f>AVERAGE(Tabella2[[#This Row],[LPAL_1]:[LPAL_4]])</f>
        <v>46.981238958516848</v>
      </c>
      <c r="R65" s="2">
        <v>58.819069375386967</v>
      </c>
      <c r="S65" s="2">
        <v>46</v>
      </c>
      <c r="T65" s="2">
        <v>59.205238866654284</v>
      </c>
      <c r="U65" s="2">
        <v>18.863177860884846</v>
      </c>
      <c r="V65" s="2">
        <f>AVERAGE(Tabella2[[#This Row],[SII_1]:[SII_4]])</f>
        <v>45.721871525731515</v>
      </c>
      <c r="W65" s="2">
        <v>13.848002108107723</v>
      </c>
      <c r="X65" s="2">
        <v>18.814210255088511</v>
      </c>
      <c r="Y65" s="2">
        <v>0</v>
      </c>
      <c r="Z65" s="2">
        <v>33.962963343071252</v>
      </c>
      <c r="AA65" s="2">
        <f>AVERAGE(Tabella2[[#This Row],[V3_1]:[V3_4]])</f>
        <v>16.656293926566871</v>
      </c>
      <c r="AB65" s="2">
        <v>9.8549924466002548</v>
      </c>
      <c r="AC65" s="2">
        <v>18.356181952891038</v>
      </c>
      <c r="AD65" s="2">
        <v>34.913453291580232</v>
      </c>
      <c r="AE65" s="2">
        <v>37.281249227443489</v>
      </c>
      <c r="AF65" s="2">
        <f>AVERAGE(Tabella2[[#This Row],[Y 450 B_1]:[Y 450 B_4]])</f>
        <v>25.101469229628755</v>
      </c>
    </row>
    <row r="66" spans="1:32" x14ac:dyDescent="0.25">
      <c r="A66" t="s">
        <v>71</v>
      </c>
      <c r="B66" t="s">
        <v>59</v>
      </c>
      <c r="D66" s="2">
        <v>36.601949852833158</v>
      </c>
      <c r="E66" s="2">
        <v>37</v>
      </c>
      <c r="F66" s="2">
        <v>101.65880700989618</v>
      </c>
      <c r="G66" s="2">
        <v>69.488046987176048</v>
      </c>
      <c r="H66" s="2">
        <v>2.9026667885338728</v>
      </c>
      <c r="I66" s="2">
        <v>0</v>
      </c>
      <c r="J66" s="2">
        <v>22.158071129567556</v>
      </c>
      <c r="K66" s="2">
        <v>25.187301784681516</v>
      </c>
      <c r="L66" s="2">
        <f>AVERAGE(Tabella2[[#This Row],[t0_1]:[t0_8]])</f>
        <v>36.874605444086043</v>
      </c>
      <c r="M66" s="2">
        <v>55.116065792940908</v>
      </c>
      <c r="N66" s="2">
        <v>54.883227838798632</v>
      </c>
      <c r="O66" s="2">
        <v>148.88416156939491</v>
      </c>
      <c r="P66" s="2">
        <v>108.60357518164304</v>
      </c>
      <c r="Q66" s="2">
        <f>AVERAGE(Tabella2[[#This Row],[LPAL_1]:[LPAL_4]])</f>
        <v>91.871757595694362</v>
      </c>
      <c r="R66" s="2">
        <v>0</v>
      </c>
      <c r="S66" s="2">
        <v>0</v>
      </c>
      <c r="T66" s="2">
        <v>0</v>
      </c>
      <c r="U66" s="2">
        <v>0</v>
      </c>
      <c r="V66" s="2">
        <f>AVERAGE(Tabella2[[#This Row],[SII_1]:[SII_4]])</f>
        <v>0</v>
      </c>
      <c r="W66" s="2">
        <v>0</v>
      </c>
      <c r="X66" s="2">
        <v>0</v>
      </c>
      <c r="Y66" s="2">
        <v>0</v>
      </c>
      <c r="Z66" s="2">
        <v>0</v>
      </c>
      <c r="AA66" s="2">
        <f>AVERAGE(Tabella2[[#This Row],[V3_1]:[V3_4]])</f>
        <v>0</v>
      </c>
      <c r="AB66" s="2">
        <v>0.48385972916269915</v>
      </c>
      <c r="AC66" s="2">
        <v>2.5858646588105394</v>
      </c>
      <c r="AD66" s="2">
        <v>14.327085288911805</v>
      </c>
      <c r="AE66" s="2">
        <v>14.757532705957308</v>
      </c>
      <c r="AF66" s="2">
        <f>AVERAGE(Tabella2[[#This Row],[Y 450 B_1]:[Y 450 B_4]])</f>
        <v>8.0385855957105878</v>
      </c>
    </row>
    <row r="67" spans="1:32" x14ac:dyDescent="0.25">
      <c r="A67" t="s">
        <v>72</v>
      </c>
      <c r="B67" t="s">
        <v>59</v>
      </c>
      <c r="D67" s="2">
        <v>12.78391331159612</v>
      </c>
      <c r="E67" s="2">
        <v>10</v>
      </c>
      <c r="F67" s="2">
        <v>25.604685710831305</v>
      </c>
      <c r="G67" s="2">
        <v>16.942771287627668</v>
      </c>
      <c r="H67" s="2">
        <v>0</v>
      </c>
      <c r="I67" s="2">
        <v>0</v>
      </c>
      <c r="J67" s="2">
        <v>4.6713355833206824</v>
      </c>
      <c r="K67" s="2">
        <v>7.7510301168422098</v>
      </c>
      <c r="L67" s="2">
        <f>AVERAGE(Tabella2[[#This Row],[t0_1]:[t0_8]])</f>
        <v>9.719217001277249</v>
      </c>
      <c r="M67" s="2">
        <v>14.310345451629425</v>
      </c>
      <c r="N67" s="2">
        <v>20.523608321913777</v>
      </c>
      <c r="O67" s="2">
        <v>63.919248368080481</v>
      </c>
      <c r="P67" s="2">
        <v>23.159942218050443</v>
      </c>
      <c r="Q67" s="2">
        <f>AVERAGE(Tabella2[[#This Row],[LPAL_1]:[LPAL_4]])</f>
        <v>30.478286089918534</v>
      </c>
      <c r="R67" s="2">
        <v>15.924057004090171</v>
      </c>
      <c r="S67" s="2">
        <v>20.184850226350797</v>
      </c>
      <c r="T67" s="2">
        <v>16.929807898405116</v>
      </c>
      <c r="U67" s="2">
        <v>18</v>
      </c>
      <c r="V67" s="2">
        <f>AVERAGE(Tabella2[[#This Row],[SII_1]:[SII_4]])</f>
        <v>17.759678782211523</v>
      </c>
      <c r="W67" s="2">
        <v>0</v>
      </c>
      <c r="X67" s="2">
        <v>0</v>
      </c>
      <c r="Y67" s="2">
        <v>0</v>
      </c>
      <c r="Z67" s="2">
        <v>0</v>
      </c>
      <c r="AA67" s="2">
        <f>AVERAGE(Tabella2[[#This Row],[V3_1]:[V3_4]])</f>
        <v>0</v>
      </c>
      <c r="AB67" s="2">
        <v>0</v>
      </c>
      <c r="AC67" s="2">
        <v>0</v>
      </c>
      <c r="AD67" s="2">
        <v>0</v>
      </c>
      <c r="AE67" s="2">
        <v>0</v>
      </c>
      <c r="AF67" s="2">
        <f>AVERAGE(Tabella2[[#This Row],[Y 450 B_1]:[Y 450 B_4]])</f>
        <v>0</v>
      </c>
    </row>
    <row r="68" spans="1:32" x14ac:dyDescent="0.25">
      <c r="A68" t="s">
        <v>73</v>
      </c>
      <c r="B68" t="s">
        <v>59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f>AVERAGE(Tabella2[[#This Row],[t0_1]:[t0_8]])</f>
        <v>0</v>
      </c>
      <c r="M68" s="2">
        <v>29.399973873310849</v>
      </c>
      <c r="N68" s="2">
        <v>17.965945300363213</v>
      </c>
      <c r="O68" s="2">
        <v>41.829304436197042</v>
      </c>
      <c r="P68" s="2">
        <v>40.096165903503788</v>
      </c>
      <c r="Q68" s="2">
        <f>AVERAGE(Tabella2[[#This Row],[LPAL_1]:[LPAL_4]])</f>
        <v>32.322847378343724</v>
      </c>
      <c r="R68" s="2">
        <v>17.968182768212586</v>
      </c>
      <c r="S68" s="2">
        <v>21.296084223682708</v>
      </c>
      <c r="T68" s="2">
        <v>6.8558723968007804</v>
      </c>
      <c r="U68" s="2">
        <v>0.40539017941144406</v>
      </c>
      <c r="V68" s="2">
        <f>AVERAGE(Tabella2[[#This Row],[SII_1]:[SII_4]])</f>
        <v>11.631382392026879</v>
      </c>
      <c r="W68" s="2">
        <v>5.2862592493982019</v>
      </c>
      <c r="X68" s="2">
        <v>9.119882066007408</v>
      </c>
      <c r="Y68" s="2">
        <v>4.9713468752727659</v>
      </c>
      <c r="Z68" s="2">
        <v>6</v>
      </c>
      <c r="AA68" s="2">
        <f>AVERAGE(Tabella2[[#This Row],[V3_1]:[V3_4]])</f>
        <v>6.3443720476695935</v>
      </c>
      <c r="AB68" s="2">
        <v>0</v>
      </c>
      <c r="AC68" s="2">
        <v>0</v>
      </c>
      <c r="AD68" s="2">
        <v>0</v>
      </c>
      <c r="AE68" s="2">
        <v>0</v>
      </c>
      <c r="AF68" s="2">
        <f>AVERAGE(Tabella2[[#This Row],[Y 450 B_1]:[Y 450 B_4]])</f>
        <v>0</v>
      </c>
    </row>
    <row r="69" spans="1:32" x14ac:dyDescent="0.25">
      <c r="A69" t="s">
        <v>74</v>
      </c>
      <c r="B69" t="s">
        <v>59</v>
      </c>
      <c r="C69" t="s">
        <v>140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f>AVERAGE(Tabella2[[#This Row],[t0_1]:[t0_8]])</f>
        <v>0</v>
      </c>
      <c r="M69" s="2">
        <v>0</v>
      </c>
      <c r="N69" s="2">
        <v>0</v>
      </c>
      <c r="O69" s="2">
        <v>0</v>
      </c>
      <c r="P69" s="2">
        <v>0</v>
      </c>
      <c r="Q69" s="2">
        <f>AVERAGE(Tabella2[[#This Row],[LPAL_1]:[LPAL_4]])</f>
        <v>0</v>
      </c>
      <c r="R69" s="2">
        <v>1.6389404460139518</v>
      </c>
      <c r="S69" s="2">
        <v>7.5075353851997635</v>
      </c>
      <c r="T69" s="2">
        <v>4.2163816457047956</v>
      </c>
      <c r="U69" s="2">
        <v>0</v>
      </c>
      <c r="V69" s="2">
        <f>AVERAGE(Tabella2[[#This Row],[SII_1]:[SII_4]])</f>
        <v>3.3407143692296275</v>
      </c>
      <c r="W69" s="2">
        <v>0</v>
      </c>
      <c r="X69" s="2">
        <v>0</v>
      </c>
      <c r="Y69" s="2">
        <v>0</v>
      </c>
      <c r="Z69" s="2">
        <v>0</v>
      </c>
      <c r="AA69" s="2">
        <f>AVERAGE(Tabella2[[#This Row],[V3_1]:[V3_4]])</f>
        <v>0</v>
      </c>
      <c r="AB69" s="2">
        <v>0</v>
      </c>
      <c r="AC69" s="2">
        <v>0</v>
      </c>
      <c r="AD69" s="2">
        <v>0</v>
      </c>
      <c r="AE69" s="2">
        <v>0</v>
      </c>
      <c r="AF69" s="2">
        <f>AVERAGE(Tabella2[[#This Row],[Y 450 B_1]:[Y 450 B_4]])</f>
        <v>0</v>
      </c>
    </row>
    <row r="70" spans="1:32" x14ac:dyDescent="0.25">
      <c r="A70" t="s">
        <v>75</v>
      </c>
      <c r="B70" t="s">
        <v>59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f>AVERAGE(Tabella2[[#This Row],[t0_1]:[t0_8]])</f>
        <v>0</v>
      </c>
      <c r="M70" s="2">
        <v>25.353170854230054</v>
      </c>
      <c r="N70" s="2">
        <v>16.977317709042101</v>
      </c>
      <c r="O70" s="2">
        <v>28.299510917836393</v>
      </c>
      <c r="P70" s="2">
        <v>19.525302434231278</v>
      </c>
      <c r="Q70" s="2">
        <f>AVERAGE(Tabella2[[#This Row],[LPAL_1]:[LPAL_4]])</f>
        <v>22.538825478834955</v>
      </c>
      <c r="R70" s="2">
        <v>27.871323961248532</v>
      </c>
      <c r="S70" s="2">
        <v>22.267304089018513</v>
      </c>
      <c r="T70" s="2">
        <v>9.9064799736073734</v>
      </c>
      <c r="U70" s="2">
        <v>4.5856322283183326</v>
      </c>
      <c r="V70" s="2">
        <f>AVERAGE(Tabella2[[#This Row],[SII_1]:[SII_4]])</f>
        <v>16.157685063048188</v>
      </c>
      <c r="W70" s="2">
        <v>0</v>
      </c>
      <c r="X70" s="2">
        <v>0</v>
      </c>
      <c r="Y70" s="2">
        <v>0</v>
      </c>
      <c r="Z70" s="2">
        <v>0</v>
      </c>
      <c r="AA70" s="2">
        <f>AVERAGE(Tabella2[[#This Row],[V3_1]:[V3_4]])</f>
        <v>0</v>
      </c>
      <c r="AB70" s="2">
        <v>2.1609190476857796</v>
      </c>
      <c r="AC70" s="2">
        <v>7.715516145595477</v>
      </c>
      <c r="AD70" s="2">
        <v>25.921286306953967</v>
      </c>
      <c r="AE70" s="2">
        <v>12</v>
      </c>
      <c r="AF70" s="2">
        <f>AVERAGE(Tabella2[[#This Row],[Y 450 B_1]:[Y 450 B_4]])</f>
        <v>11.949430375058807</v>
      </c>
    </row>
    <row r="71" spans="1:32" x14ac:dyDescent="0.25">
      <c r="A71" t="s">
        <v>76</v>
      </c>
      <c r="B71" t="s">
        <v>59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f>AVERAGE(Tabella2[[#This Row],[t0_1]:[t0_8]])</f>
        <v>0</v>
      </c>
      <c r="M71" s="2">
        <v>0</v>
      </c>
      <c r="N71" s="2">
        <v>0</v>
      </c>
      <c r="O71" s="2">
        <v>0</v>
      </c>
      <c r="P71" s="2">
        <v>0</v>
      </c>
      <c r="Q71" s="2">
        <f>AVERAGE(Tabella2[[#This Row],[LPAL_1]:[LPAL_4]])</f>
        <v>0</v>
      </c>
      <c r="R71" s="2">
        <v>15.673497006492124</v>
      </c>
      <c r="S71" s="2">
        <v>30.372160082938667</v>
      </c>
      <c r="T71" s="2">
        <v>10.699206340458153</v>
      </c>
      <c r="U71" s="2">
        <v>45.402117024568533</v>
      </c>
      <c r="V71" s="2">
        <f>AVERAGE(Tabella2[[#This Row],[SII_1]:[SII_4]])</f>
        <v>25.536745113614369</v>
      </c>
      <c r="W71" s="2">
        <v>0</v>
      </c>
      <c r="X71" s="2">
        <v>0</v>
      </c>
      <c r="Y71" s="2">
        <v>0</v>
      </c>
      <c r="Z71" s="2">
        <v>0</v>
      </c>
      <c r="AA71" s="2">
        <f>AVERAGE(Tabella2[[#This Row],[V3_1]:[V3_4]])</f>
        <v>0</v>
      </c>
      <c r="AB71" s="2">
        <v>0</v>
      </c>
      <c r="AC71" s="2">
        <v>0</v>
      </c>
      <c r="AD71" s="2">
        <v>0</v>
      </c>
      <c r="AE71" s="2">
        <v>0</v>
      </c>
      <c r="AF71" s="2">
        <f>AVERAGE(Tabella2[[#This Row],[Y 450 B_1]:[Y 450 B_4]])</f>
        <v>0</v>
      </c>
    </row>
    <row r="72" spans="1:32" x14ac:dyDescent="0.25">
      <c r="A72" t="s">
        <v>77</v>
      </c>
      <c r="B72" t="s">
        <v>59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f>AVERAGE(Tabella2[[#This Row],[t0_1]:[t0_8]])</f>
        <v>0</v>
      </c>
      <c r="M72" s="2">
        <v>38</v>
      </c>
      <c r="N72" s="2">
        <v>34.441565651757614</v>
      </c>
      <c r="O72" s="2">
        <v>52.375799625755612</v>
      </c>
      <c r="P72" s="2">
        <v>26.844635132175313</v>
      </c>
      <c r="Q72" s="2">
        <f>AVERAGE(Tabella2[[#This Row],[LPAL_1]:[LPAL_4]])</f>
        <v>37.915500102422136</v>
      </c>
      <c r="R72" s="2">
        <v>45.246951109382138</v>
      </c>
      <c r="S72" s="2">
        <v>20.121228625094247</v>
      </c>
      <c r="T72" s="2">
        <v>15.231660295257216</v>
      </c>
      <c r="U72" s="2">
        <v>9.6732897221893666</v>
      </c>
      <c r="V72" s="2">
        <f>AVERAGE(Tabella2[[#This Row],[SII_1]:[SII_4]])</f>
        <v>22.568282437980741</v>
      </c>
      <c r="W72" s="2">
        <v>140.223913067632</v>
      </c>
      <c r="X72" s="2">
        <v>10.891795497066632</v>
      </c>
      <c r="Y72" s="2">
        <v>18.641696432679382</v>
      </c>
      <c r="Z72" s="2">
        <v>120.39390434881581</v>
      </c>
      <c r="AA72" s="2">
        <f>AVERAGE(Tabella2[[#This Row],[V3_1]:[V3_4]])</f>
        <v>72.537827336548446</v>
      </c>
      <c r="AB72" s="2">
        <v>0</v>
      </c>
      <c r="AC72" s="2">
        <v>0</v>
      </c>
      <c r="AD72" s="2">
        <v>0</v>
      </c>
      <c r="AE72" s="2">
        <v>0</v>
      </c>
      <c r="AF72" s="2">
        <f>AVERAGE(Tabella2[[#This Row],[Y 450 B_1]:[Y 450 B_4]])</f>
        <v>0</v>
      </c>
    </row>
    <row r="73" spans="1:32" x14ac:dyDescent="0.25">
      <c r="A73" t="s">
        <v>78</v>
      </c>
      <c r="B73" t="s">
        <v>59</v>
      </c>
      <c r="D73" s="2">
        <v>6.6364885686082653</v>
      </c>
      <c r="E73" s="2">
        <v>15</v>
      </c>
      <c r="F73" s="2">
        <v>35.755384093695774</v>
      </c>
      <c r="G73" s="2">
        <v>9.3699081933434201</v>
      </c>
      <c r="H73" s="2">
        <v>7.2260403386376009</v>
      </c>
      <c r="I73" s="2">
        <v>7.0449598835548031</v>
      </c>
      <c r="J73" s="2">
        <v>28.200531203390554</v>
      </c>
      <c r="K73" s="2">
        <v>11.152713508342707</v>
      </c>
      <c r="L73" s="2">
        <f>AVERAGE(Tabella2[[#This Row],[t0_1]:[t0_8]])</f>
        <v>15.048253223696641</v>
      </c>
      <c r="M73" s="2">
        <v>17.494919515546819</v>
      </c>
      <c r="N73" s="2">
        <v>7.3123918616579218</v>
      </c>
      <c r="O73" s="2">
        <v>15.226465838008265</v>
      </c>
      <c r="P73" s="2">
        <v>10.195147564601237</v>
      </c>
      <c r="Q73" s="2">
        <f>AVERAGE(Tabella2[[#This Row],[LPAL_1]:[LPAL_4]])</f>
        <v>12.557231194953561</v>
      </c>
      <c r="R73" s="2">
        <v>9.9240127359707344</v>
      </c>
      <c r="S73" s="2">
        <v>9.7406768939205435</v>
      </c>
      <c r="T73" s="2">
        <v>4.880680426164357</v>
      </c>
      <c r="U73" s="2">
        <v>1.806666774295949</v>
      </c>
      <c r="V73" s="2">
        <f>AVERAGE(Tabella2[[#This Row],[SII_1]:[SII_4]])</f>
        <v>6.5880092075878958</v>
      </c>
      <c r="W73" s="2">
        <v>14.975864673608102</v>
      </c>
      <c r="X73" s="2">
        <v>12</v>
      </c>
      <c r="Y73" s="2">
        <v>3.6201740916306822</v>
      </c>
      <c r="Z73" s="2">
        <v>16.96466306153344</v>
      </c>
      <c r="AA73" s="2">
        <f>AVERAGE(Tabella2[[#This Row],[V3_1]:[V3_4]])</f>
        <v>11.890175456693054</v>
      </c>
      <c r="AB73" s="2">
        <v>0</v>
      </c>
      <c r="AC73" s="2">
        <v>0</v>
      </c>
      <c r="AD73" s="2">
        <v>0</v>
      </c>
      <c r="AE73" s="2">
        <v>0</v>
      </c>
      <c r="AF73" s="2">
        <f>AVERAGE(Tabella2[[#This Row],[Y 450 B_1]:[Y 450 B_4]])</f>
        <v>0</v>
      </c>
    </row>
    <row r="74" spans="1:32" x14ac:dyDescent="0.25">
      <c r="A74" t="s">
        <v>79</v>
      </c>
      <c r="B74" t="s">
        <v>59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f>AVERAGE(Tabella2[[#This Row],[t0_1]:[t0_8]])</f>
        <v>0</v>
      </c>
      <c r="M74" s="2">
        <v>11.975371933212159</v>
      </c>
      <c r="N74" s="2">
        <v>6.1027563000459422</v>
      </c>
      <c r="O74" s="2">
        <v>11</v>
      </c>
      <c r="P74" s="2">
        <v>15.836859083044208</v>
      </c>
      <c r="Q74" s="2">
        <f>AVERAGE(Tabella2[[#This Row],[LPAL_1]:[LPAL_4]])</f>
        <v>11.228746829075577</v>
      </c>
      <c r="R74" s="2">
        <v>0</v>
      </c>
      <c r="S74" s="2">
        <v>0</v>
      </c>
      <c r="T74" s="2">
        <v>0</v>
      </c>
      <c r="U74" s="2">
        <v>0</v>
      </c>
      <c r="V74" s="2">
        <f>AVERAGE(Tabella2[[#This Row],[SII_1]:[SII_4]])</f>
        <v>0</v>
      </c>
      <c r="W74" s="2">
        <v>0</v>
      </c>
      <c r="X74" s="2">
        <v>0</v>
      </c>
      <c r="Y74" s="2">
        <v>0</v>
      </c>
      <c r="Z74" s="2">
        <v>0</v>
      </c>
      <c r="AA74" s="2">
        <f>AVERAGE(Tabella2[[#This Row],[V3_1]:[V3_4]])</f>
        <v>0</v>
      </c>
      <c r="AB74" s="2">
        <v>0</v>
      </c>
      <c r="AC74" s="2">
        <v>0</v>
      </c>
      <c r="AD74" s="2">
        <v>0</v>
      </c>
      <c r="AE74" s="2">
        <v>0</v>
      </c>
      <c r="AF74" s="2">
        <f>AVERAGE(Tabella2[[#This Row],[Y 450 B_1]:[Y 450 B_4]])</f>
        <v>0</v>
      </c>
    </row>
    <row r="75" spans="1:32" x14ac:dyDescent="0.25">
      <c r="A75" t="s">
        <v>80</v>
      </c>
      <c r="B75" t="s">
        <v>59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f>AVERAGE(Tabella2[[#This Row],[t0_1]:[t0_8]])</f>
        <v>0</v>
      </c>
      <c r="M75" s="2">
        <v>0</v>
      </c>
      <c r="N75" s="2">
        <v>0</v>
      </c>
      <c r="O75" s="2">
        <v>0</v>
      </c>
      <c r="P75" s="2">
        <v>0</v>
      </c>
      <c r="Q75" s="2">
        <f>AVERAGE(Tabella2[[#This Row],[LPAL_1]:[LPAL_4]])</f>
        <v>0</v>
      </c>
      <c r="R75" s="2">
        <v>0</v>
      </c>
      <c r="S75" s="2">
        <v>0</v>
      </c>
      <c r="T75" s="2">
        <v>0</v>
      </c>
      <c r="U75" s="2">
        <v>0</v>
      </c>
      <c r="V75" s="2">
        <f>AVERAGE(Tabella2[[#This Row],[SII_1]:[SII_4]])</f>
        <v>0</v>
      </c>
      <c r="W75" s="2">
        <v>0</v>
      </c>
      <c r="X75" s="2">
        <v>0</v>
      </c>
      <c r="Y75" s="2">
        <v>0</v>
      </c>
      <c r="Z75" s="2">
        <v>0</v>
      </c>
      <c r="AA75" s="2">
        <f>AVERAGE(Tabella2[[#This Row],[V3_1]:[V3_4]])</f>
        <v>0</v>
      </c>
      <c r="AB75" s="2">
        <v>1.0098369648174459</v>
      </c>
      <c r="AC75" s="2">
        <v>2.3638729878156011</v>
      </c>
      <c r="AD75" s="2">
        <v>2.0365583067754507</v>
      </c>
      <c r="AE75" s="2">
        <v>2</v>
      </c>
      <c r="AF75" s="2">
        <f>AVERAGE(Tabella2[[#This Row],[Y 450 B_1]:[Y 450 B_4]])</f>
        <v>1.8525670648521244</v>
      </c>
    </row>
    <row r="76" spans="1:32" x14ac:dyDescent="0.25">
      <c r="A76" t="s">
        <v>81</v>
      </c>
      <c r="B76" t="s">
        <v>59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f>AVERAGE(Tabella2[[#This Row],[t0_1]:[t0_8]])</f>
        <v>0</v>
      </c>
      <c r="M76" s="2">
        <v>11.237510146855712</v>
      </c>
      <c r="N76" s="2">
        <v>4.837786785472395</v>
      </c>
      <c r="O76" s="2">
        <v>3.3441488398805634</v>
      </c>
      <c r="P76" s="2">
        <v>6</v>
      </c>
      <c r="Q76" s="2">
        <f>AVERAGE(Tabella2[[#This Row],[LPAL_1]:[LPAL_4]])</f>
        <v>6.3548614430521679</v>
      </c>
      <c r="R76" s="2">
        <v>2.8933810658232066</v>
      </c>
      <c r="S76" s="2">
        <v>1.9141945362676105</v>
      </c>
      <c r="T76" s="2">
        <v>0.44152891031134461</v>
      </c>
      <c r="U76" s="2">
        <v>0.13176792169483578</v>
      </c>
      <c r="V76" s="2">
        <f>AVERAGE(Tabella2[[#This Row],[SII_1]:[SII_4]])</f>
        <v>1.3452181085242494</v>
      </c>
      <c r="W76" s="2">
        <v>5.2312077427283201</v>
      </c>
      <c r="X76" s="2">
        <v>1.6939187909851336</v>
      </c>
      <c r="Y76" s="2">
        <v>0</v>
      </c>
      <c r="Z76" s="2">
        <v>13.837568691784188</v>
      </c>
      <c r="AA76" s="2">
        <f>AVERAGE(Tabella2[[#This Row],[V3_1]:[V3_4]])</f>
        <v>5.1906738063744102</v>
      </c>
      <c r="AB76" s="2">
        <v>0</v>
      </c>
      <c r="AC76" s="2">
        <v>0</v>
      </c>
      <c r="AD76" s="2">
        <v>0</v>
      </c>
      <c r="AE76" s="2">
        <v>0</v>
      </c>
      <c r="AF76" s="2">
        <f>AVERAGE(Tabella2[[#This Row],[Y 450 B_1]:[Y 450 B_4]])</f>
        <v>0</v>
      </c>
    </row>
    <row r="77" spans="1:32" x14ac:dyDescent="0.25">
      <c r="A77" t="s">
        <v>82</v>
      </c>
      <c r="B77" t="s">
        <v>83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f>AVERAGE(Tabella2[[#This Row],[t0_1]:[t0_8]])</f>
        <v>0</v>
      </c>
      <c r="M77" s="2">
        <v>9.0645558863645217</v>
      </c>
      <c r="N77" s="2">
        <v>29.051194797645039</v>
      </c>
      <c r="O77" s="2">
        <v>64.862452460659838</v>
      </c>
      <c r="P77" s="2">
        <v>50.430627000490936</v>
      </c>
      <c r="Q77" s="2">
        <f>AVERAGE(Tabella2[[#This Row],[LPAL_1]:[LPAL_4]])</f>
        <v>38.352207536290088</v>
      </c>
      <c r="R77" s="2">
        <v>0</v>
      </c>
      <c r="S77" s="2">
        <v>0</v>
      </c>
      <c r="T77" s="2">
        <v>0</v>
      </c>
      <c r="U77" s="2">
        <v>0</v>
      </c>
      <c r="V77" s="2">
        <f>AVERAGE(Tabella2[[#This Row],[SII_1]:[SII_4]])</f>
        <v>0</v>
      </c>
      <c r="W77" s="2">
        <v>0</v>
      </c>
      <c r="X77" s="2">
        <v>0</v>
      </c>
      <c r="Y77" s="2">
        <v>0</v>
      </c>
      <c r="Z77" s="2">
        <v>0</v>
      </c>
      <c r="AA77" s="2">
        <f>AVERAGE(Tabella2[[#This Row],[V3_1]:[V3_4]])</f>
        <v>0</v>
      </c>
      <c r="AB77" s="2">
        <v>0</v>
      </c>
      <c r="AC77" s="2">
        <v>0</v>
      </c>
      <c r="AD77" s="2">
        <v>0</v>
      </c>
      <c r="AE77" s="2">
        <v>0</v>
      </c>
      <c r="AF77" s="2">
        <f>AVERAGE(Tabella2[[#This Row],[Y 450 B_1]:[Y 450 B_4]])</f>
        <v>0</v>
      </c>
    </row>
    <row r="78" spans="1:32" x14ac:dyDescent="0.25">
      <c r="A78" t="s">
        <v>84</v>
      </c>
      <c r="B78" t="s">
        <v>83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f>AVERAGE(Tabella2[[#This Row],[t0_1]:[t0_8]])</f>
        <v>0</v>
      </c>
      <c r="M78" s="2">
        <v>1.3841902690304582</v>
      </c>
      <c r="N78" s="2">
        <v>2.3871141428320706</v>
      </c>
      <c r="O78" s="2">
        <v>6.5685201383763285</v>
      </c>
      <c r="P78" s="2">
        <v>5.7938373547386472</v>
      </c>
      <c r="Q78" s="2">
        <f>AVERAGE(Tabella2[[#This Row],[LPAL_1]:[LPAL_4]])</f>
        <v>4.0334154762443761</v>
      </c>
      <c r="R78" s="2">
        <v>2.5500492586649282</v>
      </c>
      <c r="S78" s="2">
        <v>4.2300674312377531</v>
      </c>
      <c r="T78" s="2">
        <v>1.6727321754309437</v>
      </c>
      <c r="U78" s="2">
        <v>0</v>
      </c>
      <c r="V78" s="2">
        <f>AVERAGE(Tabella2[[#This Row],[SII_1]:[SII_4]])</f>
        <v>2.1132122163334062</v>
      </c>
      <c r="W78" s="2">
        <v>3.3202523517324249</v>
      </c>
      <c r="X78" s="2">
        <v>2.4947989531219275</v>
      </c>
      <c r="Y78" s="2">
        <v>0</v>
      </c>
      <c r="Z78" s="2">
        <v>8.4419418576759728</v>
      </c>
      <c r="AA78" s="2">
        <f>AVERAGE(Tabella2[[#This Row],[V3_1]:[V3_4]])</f>
        <v>3.5642482906325812</v>
      </c>
      <c r="AB78" s="2">
        <v>0.46615230967771459</v>
      </c>
      <c r="AC78" s="2">
        <v>2.28665678121008</v>
      </c>
      <c r="AD78" s="2">
        <v>3.1591963759184414</v>
      </c>
      <c r="AE78" s="2">
        <v>0.79770637453668736</v>
      </c>
      <c r="AF78" s="2">
        <f>AVERAGE(Tabella2[[#This Row],[Y 450 B_1]:[Y 450 B_4]])</f>
        <v>1.6774279603357309</v>
      </c>
    </row>
    <row r="79" spans="1:32" x14ac:dyDescent="0.25">
      <c r="A79" t="s">
        <v>85</v>
      </c>
      <c r="B79" t="s">
        <v>86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f>AVERAGE(Tabella2[[#This Row],[t0_1]:[t0_8]])</f>
        <v>0</v>
      </c>
      <c r="M79" s="2">
        <v>19.362356927691987</v>
      </c>
      <c r="N79" s="2">
        <v>14.395194856661538</v>
      </c>
      <c r="O79" s="2">
        <v>29.841656927587032</v>
      </c>
      <c r="P79" s="2">
        <v>27.850745623848834</v>
      </c>
      <c r="Q79" s="2">
        <f>AVERAGE(Tabella2[[#This Row],[LPAL_1]:[LPAL_4]])</f>
        <v>22.862488583947346</v>
      </c>
      <c r="R79" s="2">
        <v>0</v>
      </c>
      <c r="S79" s="2">
        <v>0</v>
      </c>
      <c r="T79" s="2">
        <v>0</v>
      </c>
      <c r="U79" s="2">
        <v>0</v>
      </c>
      <c r="V79" s="2">
        <f>AVERAGE(Tabella2[[#This Row],[SII_1]:[SII_4]])</f>
        <v>0</v>
      </c>
      <c r="W79" s="2">
        <v>0</v>
      </c>
      <c r="X79" s="2">
        <v>0</v>
      </c>
      <c r="Y79" s="2">
        <v>0</v>
      </c>
      <c r="Z79" s="2">
        <v>0</v>
      </c>
      <c r="AA79" s="2">
        <f>AVERAGE(Tabella2[[#This Row],[V3_1]:[V3_4]])</f>
        <v>0</v>
      </c>
      <c r="AB79" s="2">
        <v>0</v>
      </c>
      <c r="AC79" s="2">
        <v>0</v>
      </c>
      <c r="AD79" s="2">
        <v>0</v>
      </c>
      <c r="AE79" s="2">
        <v>0</v>
      </c>
      <c r="AF79" s="2">
        <f>AVERAGE(Tabella2[[#This Row],[Y 450 B_1]:[Y 450 B_4]])</f>
        <v>0</v>
      </c>
    </row>
    <row r="80" spans="1:32" x14ac:dyDescent="0.25">
      <c r="A80" t="s">
        <v>87</v>
      </c>
      <c r="B80" t="s">
        <v>86</v>
      </c>
      <c r="D80" s="2">
        <v>10.493629439340635</v>
      </c>
      <c r="E80" s="2">
        <v>24.475932229330752</v>
      </c>
      <c r="F80" s="2">
        <v>7</v>
      </c>
      <c r="G80" s="2">
        <v>5.2437055074691896</v>
      </c>
      <c r="H80" s="2">
        <v>2.8166170205223171</v>
      </c>
      <c r="I80" s="2">
        <v>0.37727375959545711</v>
      </c>
      <c r="J80" s="2">
        <v>3.9896094422128714</v>
      </c>
      <c r="K80" s="2">
        <v>4.7042007891878068</v>
      </c>
      <c r="L80" s="2">
        <f>AVERAGE(Tabella2[[#This Row],[t0_1]:[t0_8]])</f>
        <v>7.3876210234573785</v>
      </c>
      <c r="M80" s="2">
        <v>0</v>
      </c>
      <c r="N80" s="2">
        <v>0</v>
      </c>
      <c r="O80" s="2">
        <v>0</v>
      </c>
      <c r="P80" s="2">
        <v>0</v>
      </c>
      <c r="Q80" s="2">
        <f>AVERAGE(Tabella2[[#This Row],[LPAL_1]:[LPAL_4]])</f>
        <v>0</v>
      </c>
      <c r="R80" s="2">
        <v>0</v>
      </c>
      <c r="S80" s="2">
        <v>0</v>
      </c>
      <c r="T80" s="2">
        <v>0</v>
      </c>
      <c r="U80" s="2">
        <v>0</v>
      </c>
      <c r="V80" s="2">
        <f>AVERAGE(Tabella2[[#This Row],[SII_1]:[SII_4]])</f>
        <v>0</v>
      </c>
      <c r="W80" s="2">
        <v>0</v>
      </c>
      <c r="X80" s="2">
        <v>0</v>
      </c>
      <c r="Y80" s="2">
        <v>0</v>
      </c>
      <c r="Z80" s="2">
        <v>0</v>
      </c>
      <c r="AA80" s="2">
        <f>AVERAGE(Tabella2[[#This Row],[V3_1]:[V3_4]])</f>
        <v>0</v>
      </c>
      <c r="AB80" s="2">
        <v>0</v>
      </c>
      <c r="AC80" s="2">
        <v>0</v>
      </c>
      <c r="AD80" s="2">
        <v>0</v>
      </c>
      <c r="AE80" s="2">
        <v>0</v>
      </c>
      <c r="AF80" s="2">
        <f>AVERAGE(Tabella2[[#This Row],[Y 450 B_1]:[Y 450 B_4]])</f>
        <v>0</v>
      </c>
    </row>
    <row r="81" spans="1:32" x14ac:dyDescent="0.25">
      <c r="A81" t="s">
        <v>88</v>
      </c>
      <c r="B81" t="s">
        <v>86</v>
      </c>
      <c r="D81" s="2">
        <v>8.5003190070275298</v>
      </c>
      <c r="E81" s="2">
        <v>16</v>
      </c>
      <c r="F81" s="2">
        <v>20.552567789257537</v>
      </c>
      <c r="G81" s="2">
        <v>14.890575253810704</v>
      </c>
      <c r="H81" s="2">
        <v>11.284622664362717</v>
      </c>
      <c r="I81" s="2">
        <v>11.247360266473923</v>
      </c>
      <c r="J81" s="2">
        <v>30.370543485848827</v>
      </c>
      <c r="K81" s="2">
        <v>13.822067131278677</v>
      </c>
      <c r="L81" s="2">
        <f>AVERAGE(Tabella2[[#This Row],[t0_1]:[t0_8]])</f>
        <v>15.833506949757489</v>
      </c>
      <c r="M81" s="2">
        <v>0</v>
      </c>
      <c r="N81" s="2">
        <v>0</v>
      </c>
      <c r="O81" s="2">
        <v>0</v>
      </c>
      <c r="P81" s="2">
        <v>0</v>
      </c>
      <c r="Q81" s="2">
        <f>AVERAGE(Tabella2[[#This Row],[LPAL_1]:[LPAL_4]])</f>
        <v>0</v>
      </c>
      <c r="R81" s="2">
        <v>0</v>
      </c>
      <c r="S81" s="2">
        <v>0</v>
      </c>
      <c r="T81" s="2">
        <v>0</v>
      </c>
      <c r="U81" s="2">
        <v>0</v>
      </c>
      <c r="V81" s="2">
        <f>AVERAGE(Tabella2[[#This Row],[SII_1]:[SII_4]])</f>
        <v>0</v>
      </c>
      <c r="W81" s="2">
        <v>0</v>
      </c>
      <c r="X81" s="2">
        <v>0</v>
      </c>
      <c r="Y81" s="2">
        <v>0</v>
      </c>
      <c r="Z81" s="2">
        <v>0</v>
      </c>
      <c r="AA81" s="2">
        <f>AVERAGE(Tabella2[[#This Row],[V3_1]:[V3_4]])</f>
        <v>0</v>
      </c>
      <c r="AB81" s="2">
        <v>0</v>
      </c>
      <c r="AC81" s="2">
        <v>0</v>
      </c>
      <c r="AD81" s="2">
        <v>0</v>
      </c>
      <c r="AE81" s="2">
        <v>0</v>
      </c>
      <c r="AF81" s="2">
        <f>AVERAGE(Tabella2[[#This Row],[Y 450 B_1]:[Y 450 B_4]])</f>
        <v>0</v>
      </c>
    </row>
    <row r="82" spans="1:32" x14ac:dyDescent="0.25">
      <c r="A82" t="s">
        <v>89</v>
      </c>
      <c r="B82" t="s">
        <v>90</v>
      </c>
      <c r="D82" s="2">
        <v>67.323527450084512</v>
      </c>
      <c r="E82" s="2">
        <v>134</v>
      </c>
      <c r="F82" s="2">
        <v>195.52844254530541</v>
      </c>
      <c r="G82" s="2">
        <v>57.081135073821663</v>
      </c>
      <c r="H82" s="2">
        <v>179.11650346914391</v>
      </c>
      <c r="I82" s="2">
        <v>57.703785051876636</v>
      </c>
      <c r="J82" s="2">
        <v>247.15141735104339</v>
      </c>
      <c r="K82" s="2">
        <v>134</v>
      </c>
      <c r="L82" s="2">
        <f>AVERAGE(Tabella2[[#This Row],[t0_1]:[t0_8]])</f>
        <v>133.98810136765945</v>
      </c>
      <c r="M82" s="2">
        <v>37.454231082183171</v>
      </c>
      <c r="N82" s="2">
        <v>52.325450785402701</v>
      </c>
      <c r="O82" s="2">
        <v>99.445446036627601</v>
      </c>
      <c r="P82" s="2">
        <v>83.325082021374186</v>
      </c>
      <c r="Q82" s="2">
        <f>AVERAGE(Tabella2[[#This Row],[LPAL_1]:[LPAL_4]])</f>
        <v>68.137552481396909</v>
      </c>
      <c r="R82" s="2">
        <v>74.01333275342337</v>
      </c>
      <c r="S82" s="2">
        <v>53</v>
      </c>
      <c r="T82" s="2">
        <v>61.584444307539499</v>
      </c>
      <c r="U82" s="2">
        <v>22.493823405367486</v>
      </c>
      <c r="V82" s="2">
        <f>AVERAGE(Tabella2[[#This Row],[SII_1]:[SII_4]])</f>
        <v>52.772900116582591</v>
      </c>
      <c r="W82" s="2">
        <v>106.64643782627321</v>
      </c>
      <c r="X82" s="2">
        <v>133.73032742172478</v>
      </c>
      <c r="Y82" s="2">
        <v>175</v>
      </c>
      <c r="Z82" s="2">
        <v>283.97541491107029</v>
      </c>
      <c r="AA82" s="2">
        <f>AVERAGE(Tabella2[[#This Row],[V3_1]:[V3_4]])</f>
        <v>174.83804503976705</v>
      </c>
      <c r="AB82" s="2">
        <v>49</v>
      </c>
      <c r="AC82" s="2">
        <v>39.478213295892843</v>
      </c>
      <c r="AD82" s="2">
        <v>57.933335413346825</v>
      </c>
      <c r="AE82" s="2">
        <v>50.128710639721973</v>
      </c>
      <c r="AF82" s="2">
        <f>AVERAGE(Tabella2[[#This Row],[Y 450 B_1]:[Y 450 B_4]])</f>
        <v>49.135064837240407</v>
      </c>
    </row>
    <row r="83" spans="1:32" x14ac:dyDescent="0.25">
      <c r="A83" t="s">
        <v>91</v>
      </c>
      <c r="B83" t="s">
        <v>90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f>AVERAGE(Tabella2[[#This Row],[t0_1]:[t0_8]])</f>
        <v>0</v>
      </c>
      <c r="M83" s="2">
        <v>104.61011903037158</v>
      </c>
      <c r="N83" s="2">
        <v>160.77562261801381</v>
      </c>
      <c r="O83" s="2">
        <v>134</v>
      </c>
      <c r="P83" s="2">
        <v>137.56775461504245</v>
      </c>
      <c r="Q83" s="2">
        <f>AVERAGE(Tabella2[[#This Row],[LPAL_1]:[LPAL_4]])</f>
        <v>134.23837406585696</v>
      </c>
      <c r="R83" s="2">
        <v>0</v>
      </c>
      <c r="S83" s="2">
        <v>0</v>
      </c>
      <c r="T83" s="2">
        <v>18.867741014062219</v>
      </c>
      <c r="U83" s="2">
        <v>0.83268325630189755</v>
      </c>
      <c r="V83" s="2">
        <f>AVERAGE(Tabella2[[#This Row],[SII_1]:[SII_4]])</f>
        <v>4.9251060675910292</v>
      </c>
      <c r="W83" s="2">
        <v>48.221121990516131</v>
      </c>
      <c r="X83" s="2">
        <v>18.222168541214103</v>
      </c>
      <c r="Y83" s="2">
        <v>15.839550735890336</v>
      </c>
      <c r="Z83" s="2">
        <v>27</v>
      </c>
      <c r="AA83" s="2">
        <f>AVERAGE(Tabella2[[#This Row],[V3_1]:[V3_4]])</f>
        <v>27.320710316905146</v>
      </c>
      <c r="AB83" s="2">
        <v>0</v>
      </c>
      <c r="AC83" s="2">
        <v>0</v>
      </c>
      <c r="AD83" s="2">
        <v>0</v>
      </c>
      <c r="AE83" s="2">
        <v>0</v>
      </c>
      <c r="AF83" s="2">
        <f>AVERAGE(Tabella2[[#This Row],[Y 450 B_1]:[Y 450 B_4]])</f>
        <v>0</v>
      </c>
    </row>
    <row r="84" spans="1:32" x14ac:dyDescent="0.25">
      <c r="A84" t="s">
        <v>92</v>
      </c>
      <c r="B84" t="s">
        <v>90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f>AVERAGE(Tabella2[[#This Row],[t0_1]:[t0_8]])</f>
        <v>0</v>
      </c>
      <c r="M84" s="2">
        <v>0</v>
      </c>
      <c r="N84" s="2">
        <v>0</v>
      </c>
      <c r="O84" s="2">
        <v>0</v>
      </c>
      <c r="P84" s="2">
        <v>0</v>
      </c>
      <c r="Q84" s="2">
        <f>AVERAGE(Tabella2[[#This Row],[LPAL_1]:[LPAL_4]])</f>
        <v>0</v>
      </c>
      <c r="R84" s="2">
        <v>4</v>
      </c>
      <c r="S84" s="2">
        <v>3.2608983720962939</v>
      </c>
      <c r="T84" s="2">
        <v>3.2235729318537758</v>
      </c>
      <c r="U84" s="2">
        <v>4.2238669216348281</v>
      </c>
      <c r="V84" s="2">
        <f>AVERAGE(Tabella2[[#This Row],[SII_1]:[SII_4]])</f>
        <v>3.6770845563962244</v>
      </c>
      <c r="W84" s="2">
        <v>0</v>
      </c>
      <c r="X84" s="2">
        <v>0</v>
      </c>
      <c r="Y84" s="2">
        <v>0</v>
      </c>
      <c r="Z84" s="2">
        <v>0</v>
      </c>
      <c r="AA84" s="2">
        <f>AVERAGE(Tabella2[[#This Row],[V3_1]:[V3_4]])</f>
        <v>0</v>
      </c>
      <c r="AB84" s="2">
        <v>0</v>
      </c>
      <c r="AC84" s="2">
        <v>0</v>
      </c>
      <c r="AD84" s="2">
        <v>0</v>
      </c>
      <c r="AE84" s="2">
        <v>0</v>
      </c>
      <c r="AF84" s="2">
        <f>AVERAGE(Tabella2[[#This Row],[Y 450 B_1]:[Y 450 B_4]])</f>
        <v>0</v>
      </c>
    </row>
    <row r="85" spans="1:32" x14ac:dyDescent="0.25">
      <c r="A85" t="s">
        <v>93</v>
      </c>
      <c r="B85" t="s">
        <v>90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f>AVERAGE(Tabella2[[#This Row],[t0_1]:[t0_8]])</f>
        <v>0</v>
      </c>
      <c r="M85" s="2">
        <v>0</v>
      </c>
      <c r="N85" s="2">
        <v>0</v>
      </c>
      <c r="O85" s="2">
        <v>0</v>
      </c>
      <c r="P85" s="2">
        <v>0</v>
      </c>
      <c r="Q85" s="2">
        <f>AVERAGE(Tabella2[[#This Row],[LPAL_1]:[LPAL_4]])</f>
        <v>0</v>
      </c>
      <c r="R85" s="2">
        <v>0</v>
      </c>
      <c r="S85" s="2">
        <v>0</v>
      </c>
      <c r="T85" s="2">
        <v>0</v>
      </c>
      <c r="U85" s="2">
        <v>0</v>
      </c>
      <c r="V85" s="2">
        <f>AVERAGE(Tabella2[[#This Row],[SII_1]:[SII_4]])</f>
        <v>0</v>
      </c>
      <c r="W85" s="2">
        <v>0</v>
      </c>
      <c r="X85" s="2">
        <v>0</v>
      </c>
      <c r="Y85" s="2">
        <v>0</v>
      </c>
      <c r="Z85" s="2">
        <v>0</v>
      </c>
      <c r="AA85" s="2">
        <f>AVERAGE(Tabella2[[#This Row],[V3_1]:[V3_4]])</f>
        <v>0</v>
      </c>
      <c r="AB85" s="2">
        <v>0</v>
      </c>
      <c r="AC85" s="2">
        <v>0</v>
      </c>
      <c r="AD85" s="2">
        <v>0</v>
      </c>
      <c r="AE85" s="2">
        <v>0</v>
      </c>
      <c r="AF85" s="2">
        <f>AVERAGE(Tabella2[[#This Row],[Y 450 B_1]:[Y 450 B_4]])</f>
        <v>0</v>
      </c>
    </row>
    <row r="86" spans="1:32" x14ac:dyDescent="0.25">
      <c r="A86" t="s">
        <v>94</v>
      </c>
      <c r="B86" t="s">
        <v>90</v>
      </c>
      <c r="D86" s="2">
        <v>12.715872426646969</v>
      </c>
      <c r="E86" s="2">
        <v>12</v>
      </c>
      <c r="F86" s="2">
        <v>25.294343276427899</v>
      </c>
      <c r="G86" s="2">
        <v>23.66568624361599</v>
      </c>
      <c r="H86" s="2">
        <v>3.9564443506582281</v>
      </c>
      <c r="I86" s="2">
        <v>2.7998115095532685</v>
      </c>
      <c r="J86" s="2">
        <v>7.3928604319811777</v>
      </c>
      <c r="K86" s="2">
        <v>9.7931732717717885</v>
      </c>
      <c r="L86" s="2">
        <f>AVERAGE(Tabella2[[#This Row],[t0_1]:[t0_8]])</f>
        <v>12.202273938831915</v>
      </c>
      <c r="M86" s="2">
        <v>0</v>
      </c>
      <c r="N86" s="2">
        <v>0</v>
      </c>
      <c r="O86" s="2">
        <v>0</v>
      </c>
      <c r="P86" s="2">
        <v>0</v>
      </c>
      <c r="Q86" s="2">
        <f>AVERAGE(Tabella2[[#This Row],[LPAL_1]:[LPAL_4]])</f>
        <v>0</v>
      </c>
      <c r="R86" s="2">
        <v>0</v>
      </c>
      <c r="S86" s="2">
        <v>0</v>
      </c>
      <c r="T86" s="2">
        <v>0</v>
      </c>
      <c r="U86" s="2">
        <v>0</v>
      </c>
      <c r="V86" s="2">
        <f>AVERAGE(Tabella2[[#This Row],[SII_1]:[SII_4]])</f>
        <v>0</v>
      </c>
      <c r="W86" s="2">
        <v>0</v>
      </c>
      <c r="X86" s="2">
        <v>0</v>
      </c>
      <c r="Y86" s="2">
        <v>0</v>
      </c>
      <c r="Z86" s="2">
        <v>0</v>
      </c>
      <c r="AA86" s="2">
        <f>AVERAGE(Tabella2[[#This Row],[V3_1]:[V3_4]])</f>
        <v>0</v>
      </c>
      <c r="AB86" s="2">
        <v>0</v>
      </c>
      <c r="AC86" s="2">
        <v>0</v>
      </c>
      <c r="AD86" s="2">
        <v>0</v>
      </c>
      <c r="AE86" s="2">
        <v>0</v>
      </c>
      <c r="AF86" s="2">
        <f>AVERAGE(Tabella2[[#This Row],[Y 450 B_1]:[Y 450 B_4]])</f>
        <v>0</v>
      </c>
    </row>
    <row r="87" spans="1:32" x14ac:dyDescent="0.25">
      <c r="A87" t="s">
        <v>95</v>
      </c>
      <c r="B87" t="s">
        <v>90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f>AVERAGE(Tabella2[[#This Row],[t0_1]:[t0_8]])</f>
        <v>0</v>
      </c>
      <c r="M87" s="2">
        <v>10.368792131957642</v>
      </c>
      <c r="N87" s="2">
        <v>11.471361325675179</v>
      </c>
      <c r="O87" s="2">
        <v>29.293591327496376</v>
      </c>
      <c r="P87" s="2">
        <v>22.151824735732834</v>
      </c>
      <c r="Q87" s="2">
        <f>AVERAGE(Tabella2[[#This Row],[LPAL_1]:[LPAL_4]])</f>
        <v>18.321392380215507</v>
      </c>
      <c r="R87" s="2">
        <v>0</v>
      </c>
      <c r="S87" s="2">
        <v>0</v>
      </c>
      <c r="T87" s="2">
        <v>0</v>
      </c>
      <c r="U87" s="2">
        <v>0</v>
      </c>
      <c r="V87" s="2">
        <f>AVERAGE(Tabella2[[#This Row],[SII_1]:[SII_4]])</f>
        <v>0</v>
      </c>
      <c r="W87" s="2">
        <v>11.311382832181607</v>
      </c>
      <c r="X87" s="2">
        <v>13.334618822043184</v>
      </c>
      <c r="Y87" s="2">
        <v>0</v>
      </c>
      <c r="Z87" s="2">
        <v>25.392057967807279</v>
      </c>
      <c r="AA87" s="2">
        <f>AVERAGE(Tabella2[[#This Row],[V3_1]:[V3_4]])</f>
        <v>12.509514905508016</v>
      </c>
      <c r="AB87" s="2">
        <v>3.3523119612137018</v>
      </c>
      <c r="AC87" s="2">
        <v>6.1818335614932343</v>
      </c>
      <c r="AD87" s="2">
        <v>12.337636158917913</v>
      </c>
      <c r="AE87" s="2">
        <v>13.700291737073478</v>
      </c>
      <c r="AF87" s="2">
        <f>AVERAGE(Tabella2[[#This Row],[Y 450 B_1]:[Y 450 B_4]])</f>
        <v>8.8930183546745809</v>
      </c>
    </row>
    <row r="88" spans="1:32" x14ac:dyDescent="0.25">
      <c r="A88" t="s">
        <v>96</v>
      </c>
      <c r="B88" t="s">
        <v>90</v>
      </c>
      <c r="D88" s="2">
        <v>84.482714568504662</v>
      </c>
      <c r="E88" s="2">
        <v>70</v>
      </c>
      <c r="F88" s="2">
        <v>153.18644682861978</v>
      </c>
      <c r="G88" s="2">
        <v>121.36418623857332</v>
      </c>
      <c r="H88" s="2">
        <v>40.595490941307361</v>
      </c>
      <c r="I88" s="2">
        <v>12.526616637908374</v>
      </c>
      <c r="J88" s="2">
        <v>33.42035326279241</v>
      </c>
      <c r="K88" s="2">
        <v>44.103680920984317</v>
      </c>
      <c r="L88" s="2">
        <f>AVERAGE(Tabella2[[#This Row],[t0_1]:[t0_8]])</f>
        <v>69.959936174836272</v>
      </c>
      <c r="M88" s="2">
        <v>358</v>
      </c>
      <c r="N88" s="2">
        <v>220.32336585325834</v>
      </c>
      <c r="O88" s="2">
        <v>480.67814273177538</v>
      </c>
      <c r="P88" s="2">
        <v>372.36348171364307</v>
      </c>
      <c r="Q88" s="2">
        <f>AVERAGE(Tabella2[[#This Row],[LPAL_1]:[LPAL_4]])</f>
        <v>357.84124757466918</v>
      </c>
      <c r="R88" s="2">
        <v>0</v>
      </c>
      <c r="S88" s="2">
        <v>0</v>
      </c>
      <c r="T88" s="2">
        <v>0</v>
      </c>
      <c r="U88" s="2">
        <v>0</v>
      </c>
      <c r="V88" s="2">
        <f>AVERAGE(Tabella2[[#This Row],[SII_1]:[SII_4]])</f>
        <v>0</v>
      </c>
      <c r="W88" s="2">
        <v>0</v>
      </c>
      <c r="X88" s="2">
        <v>0</v>
      </c>
      <c r="Y88" s="2">
        <v>0</v>
      </c>
      <c r="Z88" s="2">
        <v>0</v>
      </c>
      <c r="AA88" s="2">
        <f>AVERAGE(Tabella2[[#This Row],[V3_1]:[V3_4]])</f>
        <v>0</v>
      </c>
      <c r="AB88" s="2">
        <v>0</v>
      </c>
      <c r="AC88" s="2">
        <v>0</v>
      </c>
      <c r="AD88" s="2">
        <v>0</v>
      </c>
      <c r="AE88" s="2">
        <v>0</v>
      </c>
      <c r="AF88" s="2">
        <f>AVERAGE(Tabella2[[#This Row],[Y 450 B_1]:[Y 450 B_4]])</f>
        <v>0</v>
      </c>
    </row>
    <row r="89" spans="1:32" x14ac:dyDescent="0.25">
      <c r="A89" t="s">
        <v>97</v>
      </c>
      <c r="B89" t="s">
        <v>90</v>
      </c>
      <c r="D89" s="2">
        <v>104.22670995318552</v>
      </c>
      <c r="E89" s="2">
        <v>392</v>
      </c>
      <c r="F89" s="2">
        <v>165.27859609900923</v>
      </c>
      <c r="G89" s="2">
        <v>172.72186545027358</v>
      </c>
      <c r="H89" s="2">
        <v>395.13123602058067</v>
      </c>
      <c r="I89" s="2">
        <v>188.89727873064126</v>
      </c>
      <c r="J89" s="2">
        <v>815.39254597464264</v>
      </c>
      <c r="K89" s="2">
        <v>901.22236868141829</v>
      </c>
      <c r="L89" s="2">
        <f>AVERAGE(Tabella2[[#This Row],[t0_1]:[t0_8]])</f>
        <v>391.85882511371886</v>
      </c>
      <c r="M89" s="2">
        <v>571</v>
      </c>
      <c r="N89" s="2">
        <v>462.14495595675282</v>
      </c>
      <c r="O89" s="2">
        <v>723.62312778996363</v>
      </c>
      <c r="P89" s="2">
        <v>526.20032821498933</v>
      </c>
      <c r="Q89" s="2">
        <f>AVERAGE(Tabella2[[#This Row],[LPAL_1]:[LPAL_4]])</f>
        <v>570.74210299042647</v>
      </c>
      <c r="R89" s="2">
        <v>342.50663700823043</v>
      </c>
      <c r="S89" s="2">
        <v>238.49181794722739</v>
      </c>
      <c r="T89" s="2">
        <v>223.96330138819039</v>
      </c>
      <c r="U89" s="2">
        <v>289.77375057778158</v>
      </c>
      <c r="V89" s="2">
        <f>AVERAGE(Tabella2[[#This Row],[SII_1]:[SII_4]])</f>
        <v>273.6838767303575</v>
      </c>
      <c r="W89" s="2">
        <v>609.89035868106976</v>
      </c>
      <c r="X89" s="2">
        <v>490.13675615850013</v>
      </c>
      <c r="Y89" s="2">
        <v>211.13509749299976</v>
      </c>
      <c r="Z89" s="2">
        <v>437</v>
      </c>
      <c r="AA89" s="2">
        <f>AVERAGE(Tabella2[[#This Row],[V3_1]:[V3_4]])</f>
        <v>437.04055308314241</v>
      </c>
      <c r="AB89" s="2">
        <v>468</v>
      </c>
      <c r="AC89" s="2">
        <v>445.98746606531034</v>
      </c>
      <c r="AD89" s="2">
        <v>370.74163654990713</v>
      </c>
      <c r="AE89" s="2">
        <v>588.17379380110242</v>
      </c>
      <c r="AF89" s="2">
        <f>AVERAGE(Tabella2[[#This Row],[Y 450 B_1]:[Y 450 B_4]])</f>
        <v>468.22572410407997</v>
      </c>
    </row>
    <row r="90" spans="1:32" x14ac:dyDescent="0.25">
      <c r="A90" t="s">
        <v>98</v>
      </c>
      <c r="B90" t="s">
        <v>90</v>
      </c>
      <c r="D90" s="2">
        <v>34.572223172237408</v>
      </c>
      <c r="E90" s="2">
        <v>57</v>
      </c>
      <c r="F90" s="2">
        <v>67.541910713865249</v>
      </c>
      <c r="G90" s="2">
        <v>48.423235345399405</v>
      </c>
      <c r="H90" s="2">
        <v>86.895801065144099</v>
      </c>
      <c r="I90" s="2">
        <v>22.765306221182293</v>
      </c>
      <c r="J90" s="2">
        <v>52.218975292929628</v>
      </c>
      <c r="K90" s="2">
        <v>84.672231149177975</v>
      </c>
      <c r="L90" s="2">
        <f>AVERAGE(Tabella2[[#This Row],[t0_1]:[t0_8]])</f>
        <v>56.761210369992</v>
      </c>
      <c r="M90" s="2">
        <v>237</v>
      </c>
      <c r="N90" s="2">
        <v>163.88431602431152</v>
      </c>
      <c r="O90" s="2">
        <v>319.8186664850287</v>
      </c>
      <c r="P90" s="2">
        <v>227.41545486655411</v>
      </c>
      <c r="Q90" s="2">
        <f>AVERAGE(Tabella2[[#This Row],[LPAL_1]:[LPAL_4]])</f>
        <v>237.02960934397359</v>
      </c>
      <c r="R90" s="2">
        <v>44.568186207019025</v>
      </c>
      <c r="S90" s="2">
        <v>67.111234433164768</v>
      </c>
      <c r="T90" s="2">
        <v>31.318734744539555</v>
      </c>
      <c r="U90" s="2">
        <v>89.562191632001358</v>
      </c>
      <c r="V90" s="2">
        <f>AVERAGE(Tabella2[[#This Row],[SII_1]:[SII_4]])</f>
        <v>58.140086754181183</v>
      </c>
      <c r="W90" s="2">
        <v>44.676251567899371</v>
      </c>
      <c r="X90" s="2">
        <v>46</v>
      </c>
      <c r="Y90" s="2">
        <v>25.045477590981989</v>
      </c>
      <c r="Z90" s="2">
        <v>68.122373052785079</v>
      </c>
      <c r="AA90" s="2">
        <f>AVERAGE(Tabella2[[#This Row],[V3_1]:[V3_4]])</f>
        <v>45.96102555291661</v>
      </c>
      <c r="AB90" s="2">
        <v>61.602605161461959</v>
      </c>
      <c r="AC90" s="2">
        <v>115.45982704300917</v>
      </c>
      <c r="AD90" s="2">
        <v>109</v>
      </c>
      <c r="AE90" s="2">
        <v>148.62384447253743</v>
      </c>
      <c r="AF90" s="2">
        <f>AVERAGE(Tabella2[[#This Row],[Y 450 B_1]:[Y 450 B_4]])</f>
        <v>108.67156916925214</v>
      </c>
    </row>
    <row r="91" spans="1:32" x14ac:dyDescent="0.25">
      <c r="A91" t="s">
        <v>99</v>
      </c>
      <c r="B91" t="s">
        <v>90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f>AVERAGE(Tabella2[[#This Row],[t0_1]:[t0_8]])</f>
        <v>0</v>
      </c>
      <c r="M91" s="2">
        <v>7.8254045213436738</v>
      </c>
      <c r="N91" s="2">
        <v>7.4109296300307523</v>
      </c>
      <c r="O91" s="2">
        <v>18.425954632998433</v>
      </c>
      <c r="P91" s="2">
        <v>13.49226828545576</v>
      </c>
      <c r="Q91" s="2">
        <f>AVERAGE(Tabella2[[#This Row],[LPAL_1]:[LPAL_4]])</f>
        <v>11.788639267457155</v>
      </c>
      <c r="R91" s="2">
        <v>11.997128633472594</v>
      </c>
      <c r="S91" s="2">
        <v>15.749632261830474</v>
      </c>
      <c r="T91" s="2">
        <v>6.7171814070807176</v>
      </c>
      <c r="U91" s="2">
        <v>11</v>
      </c>
      <c r="V91" s="2">
        <f>AVERAGE(Tabella2[[#This Row],[SII_1]:[SII_4]])</f>
        <v>11.365985575595946</v>
      </c>
      <c r="W91" s="2">
        <v>8.6087806524359607</v>
      </c>
      <c r="X91" s="2">
        <v>4.636375780276313</v>
      </c>
      <c r="Y91" s="2">
        <v>0</v>
      </c>
      <c r="Z91" s="2">
        <v>160.11429262963577</v>
      </c>
      <c r="AA91" s="2">
        <f>AVERAGE(Tabella2[[#This Row],[V3_1]:[V3_4]])</f>
        <v>43.339862265587008</v>
      </c>
      <c r="AB91" s="2">
        <v>0</v>
      </c>
      <c r="AC91" s="2">
        <v>0</v>
      </c>
      <c r="AD91" s="2">
        <v>0</v>
      </c>
      <c r="AE91" s="2">
        <v>0</v>
      </c>
      <c r="AF91" s="2">
        <f>AVERAGE(Tabella2[[#This Row],[Y 450 B_1]:[Y 450 B_4]])</f>
        <v>0</v>
      </c>
    </row>
    <row r="92" spans="1:32" x14ac:dyDescent="0.25">
      <c r="A92" t="s">
        <v>100</v>
      </c>
      <c r="B92" t="s">
        <v>90</v>
      </c>
      <c r="D92" s="2">
        <v>8.65130801306492</v>
      </c>
      <c r="E92" s="2">
        <v>5</v>
      </c>
      <c r="F92" s="2">
        <v>7.5423733958728931</v>
      </c>
      <c r="G92" s="2">
        <v>6.6001261700934624</v>
      </c>
      <c r="H92" s="2">
        <v>4.3132630713579463</v>
      </c>
      <c r="I92" s="2">
        <v>8.7863493245419377</v>
      </c>
      <c r="J92" s="2">
        <v>0</v>
      </c>
      <c r="K92" s="2">
        <v>0</v>
      </c>
      <c r="L92" s="2">
        <f>AVERAGE(Tabella2[[#This Row],[t0_1]:[t0_8]])</f>
        <v>5.1116774968663945</v>
      </c>
      <c r="M92" s="2">
        <v>0</v>
      </c>
      <c r="N92" s="2">
        <v>0</v>
      </c>
      <c r="O92" s="2">
        <v>0</v>
      </c>
      <c r="P92" s="2">
        <v>0</v>
      </c>
      <c r="Q92" s="2">
        <f>AVERAGE(Tabella2[[#This Row],[LPAL_1]:[LPAL_4]])</f>
        <v>0</v>
      </c>
      <c r="R92" s="2">
        <v>0</v>
      </c>
      <c r="S92" s="2">
        <v>0</v>
      </c>
      <c r="T92" s="2">
        <v>0</v>
      </c>
      <c r="U92" s="2">
        <v>0</v>
      </c>
      <c r="V92" s="2">
        <f>AVERAGE(Tabella2[[#This Row],[SII_1]:[SII_4]])</f>
        <v>0</v>
      </c>
      <c r="W92" s="2">
        <v>0</v>
      </c>
      <c r="X92" s="2">
        <v>0</v>
      </c>
      <c r="Y92" s="2">
        <v>0</v>
      </c>
      <c r="Z92" s="2">
        <v>0</v>
      </c>
      <c r="AA92" s="2">
        <f>AVERAGE(Tabella2[[#This Row],[V3_1]:[V3_4]])</f>
        <v>0</v>
      </c>
      <c r="AB92" s="2">
        <v>0</v>
      </c>
      <c r="AC92" s="2">
        <v>0</v>
      </c>
      <c r="AD92" s="2">
        <v>0</v>
      </c>
      <c r="AE92" s="2">
        <v>0</v>
      </c>
      <c r="AF92" s="2">
        <f>AVERAGE(Tabella2[[#This Row],[Y 450 B_1]:[Y 450 B_4]])</f>
        <v>0</v>
      </c>
    </row>
    <row r="93" spans="1:32" x14ac:dyDescent="0.25">
      <c r="A93" t="s">
        <v>101</v>
      </c>
      <c r="B93" t="s">
        <v>90</v>
      </c>
      <c r="D93" s="2">
        <v>8.1661839569955568</v>
      </c>
      <c r="E93" s="2">
        <v>50.176358219890439</v>
      </c>
      <c r="F93" s="2">
        <v>21</v>
      </c>
      <c r="G93" s="2">
        <v>10.909887685051192</v>
      </c>
      <c r="H93" s="2">
        <v>18.319375697094703</v>
      </c>
      <c r="I93" s="2">
        <v>6.9028000749126388</v>
      </c>
      <c r="J93" s="2">
        <v>18.862475588347959</v>
      </c>
      <c r="K93" s="2">
        <v>32.853959295026904</v>
      </c>
      <c r="L93" s="2">
        <f>AVERAGE(Tabella2[[#This Row],[t0_1]:[t0_8]])</f>
        <v>20.898880064664922</v>
      </c>
      <c r="M93" s="2">
        <v>0</v>
      </c>
      <c r="N93" s="2">
        <v>0</v>
      </c>
      <c r="O93" s="2">
        <v>0</v>
      </c>
      <c r="P93" s="2">
        <v>0</v>
      </c>
      <c r="Q93" s="2">
        <f>AVERAGE(Tabella2[[#This Row],[LPAL_1]:[LPAL_4]])</f>
        <v>0</v>
      </c>
      <c r="R93" s="2">
        <v>0</v>
      </c>
      <c r="S93" s="2">
        <v>0</v>
      </c>
      <c r="T93" s="2">
        <v>0</v>
      </c>
      <c r="U93" s="2">
        <v>0</v>
      </c>
      <c r="V93" s="2">
        <f>AVERAGE(Tabella2[[#This Row],[SII_1]:[SII_4]])</f>
        <v>0</v>
      </c>
      <c r="W93" s="2">
        <v>12.725506029027892</v>
      </c>
      <c r="X93" s="2">
        <v>25</v>
      </c>
      <c r="Y93" s="2">
        <v>9.0861062147588267</v>
      </c>
      <c r="Z93" s="2">
        <v>52.024733303904497</v>
      </c>
      <c r="AA93" s="2">
        <f>AVERAGE(Tabella2[[#This Row],[V3_1]:[V3_4]])</f>
        <v>24.709086386922806</v>
      </c>
      <c r="AB93" s="2">
        <v>0</v>
      </c>
      <c r="AC93" s="2">
        <v>0</v>
      </c>
      <c r="AD93" s="2">
        <v>0</v>
      </c>
      <c r="AE93" s="2">
        <v>0</v>
      </c>
      <c r="AF93" s="2">
        <f>AVERAGE(Tabella2[[#This Row],[Y 450 B_1]:[Y 450 B_4]])</f>
        <v>0</v>
      </c>
    </row>
    <row r="94" spans="1:32" x14ac:dyDescent="0.25">
      <c r="A94" t="s">
        <v>102</v>
      </c>
      <c r="B94" t="s">
        <v>90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f>AVERAGE(Tabella2[[#This Row],[t0_1]:[t0_8]])</f>
        <v>0</v>
      </c>
      <c r="M94" s="2">
        <v>0</v>
      </c>
      <c r="N94" s="2">
        <v>0</v>
      </c>
      <c r="O94" s="2">
        <v>0</v>
      </c>
      <c r="P94" s="2">
        <v>0</v>
      </c>
      <c r="Q94" s="2">
        <f>AVERAGE(Tabella2[[#This Row],[LPAL_1]:[LPAL_4]])</f>
        <v>0</v>
      </c>
      <c r="R94" s="2">
        <v>0</v>
      </c>
      <c r="S94" s="2">
        <v>0</v>
      </c>
      <c r="T94" s="2">
        <v>0</v>
      </c>
      <c r="U94" s="2">
        <v>0</v>
      </c>
      <c r="V94" s="2">
        <f>AVERAGE(Tabella2[[#This Row],[SII_1]:[SII_4]])</f>
        <v>0</v>
      </c>
      <c r="W94" s="2">
        <v>50.063393558666448</v>
      </c>
      <c r="X94" s="2">
        <v>60.423695579639329</v>
      </c>
      <c r="Y94" s="2">
        <v>18.641696432679382</v>
      </c>
      <c r="Z94" s="2">
        <v>97.805281502512557</v>
      </c>
      <c r="AA94" s="2">
        <f>AVERAGE(Tabella2[[#This Row],[V3_1]:[V3_4]])</f>
        <v>56.733516768374429</v>
      </c>
      <c r="AB94" s="2">
        <v>21.129033934069913</v>
      </c>
      <c r="AC94" s="2">
        <v>38.180338278571128</v>
      </c>
      <c r="AD94" s="2">
        <v>37.677946086735219</v>
      </c>
      <c r="AE94" s="2">
        <v>49.647705742132572</v>
      </c>
      <c r="AF94" s="2">
        <f>AVERAGE(Tabella2[[#This Row],[Y 450 B_1]:[Y 450 B_4]])</f>
        <v>36.658756010377203</v>
      </c>
    </row>
    <row r="95" spans="1:32" x14ac:dyDescent="0.25">
      <c r="A95" t="s">
        <v>103</v>
      </c>
      <c r="B95" t="s">
        <v>90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f>AVERAGE(Tabella2[[#This Row],[t0_1]:[t0_8]])</f>
        <v>0</v>
      </c>
      <c r="M95" s="2">
        <v>0</v>
      </c>
      <c r="N95" s="2">
        <v>0</v>
      </c>
      <c r="O95" s="2">
        <v>0</v>
      </c>
      <c r="P95" s="2">
        <v>0</v>
      </c>
      <c r="Q95" s="2">
        <f>AVERAGE(Tabella2[[#This Row],[LPAL_1]:[LPAL_4]])</f>
        <v>0</v>
      </c>
      <c r="R95" s="2">
        <v>0</v>
      </c>
      <c r="S95" s="2">
        <v>0</v>
      </c>
      <c r="T95" s="2">
        <v>0</v>
      </c>
      <c r="U95" s="2">
        <v>0</v>
      </c>
      <c r="V95" s="2">
        <f>AVERAGE(Tabella2[[#This Row],[SII_1]:[SII_4]])</f>
        <v>0</v>
      </c>
      <c r="W95" s="2">
        <v>62.631344588723202</v>
      </c>
      <c r="X95" s="2">
        <v>36.178749734047912</v>
      </c>
      <c r="Y95" s="2">
        <v>22.322839330698496</v>
      </c>
      <c r="Z95" s="2">
        <v>40</v>
      </c>
      <c r="AA95" s="2">
        <f>AVERAGE(Tabella2[[#This Row],[V3_1]:[V3_4]])</f>
        <v>40.283233413367398</v>
      </c>
      <c r="AB95" s="2">
        <v>0</v>
      </c>
      <c r="AC95" s="2">
        <v>0</v>
      </c>
      <c r="AD95" s="2">
        <v>0</v>
      </c>
      <c r="AE95" s="2">
        <v>0</v>
      </c>
      <c r="AF95" s="2">
        <f>AVERAGE(Tabella2[[#This Row],[Y 450 B_1]:[Y 450 B_4]])</f>
        <v>0</v>
      </c>
    </row>
    <row r="96" spans="1:32" x14ac:dyDescent="0.25">
      <c r="A96" t="s">
        <v>104</v>
      </c>
      <c r="B96" t="s">
        <v>105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f>AVERAGE(Tabella2[[#This Row],[t0_1]:[t0_8]])</f>
        <v>0</v>
      </c>
      <c r="M96" s="2">
        <v>0</v>
      </c>
      <c r="N96" s="2">
        <v>0</v>
      </c>
      <c r="O96" s="2">
        <v>0</v>
      </c>
      <c r="P96" s="2">
        <v>0</v>
      </c>
      <c r="Q96" s="2">
        <f>AVERAGE(Tabella2[[#This Row],[LPAL_1]:[LPAL_4]])</f>
        <v>0</v>
      </c>
      <c r="R96" s="2">
        <v>20.261836792397379</v>
      </c>
      <c r="S96" s="2">
        <v>28.538925782116205</v>
      </c>
      <c r="T96" s="2">
        <v>20.694896896158099</v>
      </c>
      <c r="U96" s="2">
        <v>10.103115710300933</v>
      </c>
      <c r="V96" s="2">
        <f>AVERAGE(Tabella2[[#This Row],[SII_1]:[SII_4]])</f>
        <v>19.899693795243152</v>
      </c>
      <c r="W96" s="2">
        <v>20.888382083278394</v>
      </c>
      <c r="X96" s="2">
        <v>20.815989489374093</v>
      </c>
      <c r="Y96" s="2">
        <v>6.91932443335401</v>
      </c>
      <c r="Z96" s="2">
        <v>16</v>
      </c>
      <c r="AA96" s="2">
        <f>AVERAGE(Tabella2[[#This Row],[V3_1]:[V3_4]])</f>
        <v>16.155924001501624</v>
      </c>
      <c r="AB96" s="2">
        <v>4.9285767352275514</v>
      </c>
      <c r="AC96" s="2">
        <v>7.5271032452584317</v>
      </c>
      <c r="AD96" s="2">
        <v>7.2081015002071052</v>
      </c>
      <c r="AE96" s="2">
        <v>11.391402479097724</v>
      </c>
      <c r="AF96" s="2">
        <f>AVERAGE(Tabella2[[#This Row],[Y 450 B_1]:[Y 450 B_4]])</f>
        <v>7.7637959899477034</v>
      </c>
    </row>
    <row r="97" spans="1:32" x14ac:dyDescent="0.25">
      <c r="A97" t="s">
        <v>106</v>
      </c>
      <c r="B97" t="s">
        <v>107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f>AVERAGE(Tabella2[[#This Row],[t0_1]:[t0_8]])</f>
        <v>0</v>
      </c>
      <c r="M97" s="2">
        <v>32.698475620713552</v>
      </c>
      <c r="N97" s="2">
        <v>28.604988186746283</v>
      </c>
      <c r="O97" s="2">
        <v>38.268748289139239</v>
      </c>
      <c r="P97" s="2">
        <v>23.86488247731344</v>
      </c>
      <c r="Q97" s="2">
        <f>AVERAGE(Tabella2[[#This Row],[LPAL_1]:[LPAL_4]])</f>
        <v>30.859273643478129</v>
      </c>
      <c r="R97" s="2">
        <v>80.698433831500509</v>
      </c>
      <c r="S97" s="2">
        <v>31.638952391035222</v>
      </c>
      <c r="T97" s="2">
        <v>16.101362187074336</v>
      </c>
      <c r="U97" s="2">
        <v>18.625717433905397</v>
      </c>
      <c r="V97" s="2">
        <f>AVERAGE(Tabella2[[#This Row],[SII_1]:[SII_4]])</f>
        <v>36.76611646087887</v>
      </c>
      <c r="W97" s="2">
        <v>68.719965591368563</v>
      </c>
      <c r="X97" s="2">
        <v>13.576152623424631</v>
      </c>
      <c r="Y97" s="2">
        <v>7.7080478810773982</v>
      </c>
      <c r="Z97" s="2">
        <v>78.163395837657518</v>
      </c>
      <c r="AA97" s="2">
        <f>AVERAGE(Tabella2[[#This Row],[V3_1]:[V3_4]])</f>
        <v>42.041890483382033</v>
      </c>
      <c r="AB97" s="2">
        <v>0</v>
      </c>
      <c r="AC97" s="2">
        <v>0</v>
      </c>
      <c r="AD97" s="2">
        <v>0</v>
      </c>
      <c r="AE97" s="2">
        <v>0</v>
      </c>
      <c r="AF97" s="2">
        <f>AVERAGE(Tabella2[[#This Row],[Y 450 B_1]:[Y 450 B_4]])</f>
        <v>0</v>
      </c>
    </row>
    <row r="98" spans="1:32" x14ac:dyDescent="0.25">
      <c r="A98" t="s">
        <v>108</v>
      </c>
      <c r="B98" t="s">
        <v>107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f>AVERAGE(Tabella2[[#This Row],[t0_1]:[t0_8]])</f>
        <v>0</v>
      </c>
      <c r="M98" s="2">
        <v>103.75563549980164</v>
      </c>
      <c r="N98" s="2">
        <v>180.39414592931431</v>
      </c>
      <c r="O98" s="2">
        <v>177</v>
      </c>
      <c r="P98" s="2">
        <v>246.23423577616646</v>
      </c>
      <c r="Q98" s="2">
        <f>AVERAGE(Tabella2[[#This Row],[LPAL_1]:[LPAL_4]])</f>
        <v>176.84600430132059</v>
      </c>
      <c r="R98" s="2">
        <v>0</v>
      </c>
      <c r="S98" s="2">
        <v>0</v>
      </c>
      <c r="T98" s="2">
        <v>0</v>
      </c>
      <c r="U98" s="2">
        <v>0</v>
      </c>
      <c r="V98" s="2">
        <f>AVERAGE(Tabella2[[#This Row],[SII_1]:[SII_4]])</f>
        <v>0</v>
      </c>
      <c r="W98" s="2">
        <v>28.527737578026088</v>
      </c>
      <c r="X98" s="2">
        <v>28.298389685953978</v>
      </c>
      <c r="Y98" s="2">
        <v>7.6878459154685332</v>
      </c>
      <c r="Z98" s="2">
        <v>22</v>
      </c>
      <c r="AA98" s="2">
        <f>AVERAGE(Tabella2[[#This Row],[V3_1]:[V3_4]])</f>
        <v>21.62849329486215</v>
      </c>
      <c r="AB98" s="2">
        <v>27.449325004270801</v>
      </c>
      <c r="AC98" s="2">
        <v>48.751688303133982</v>
      </c>
      <c r="AD98" s="2">
        <v>44.004321012186601</v>
      </c>
      <c r="AE98" s="2">
        <v>68.484410767204452</v>
      </c>
      <c r="AF98" s="2">
        <f>AVERAGE(Tabella2[[#This Row],[Y 450 B_1]:[Y 450 B_4]])</f>
        <v>47.172436271698956</v>
      </c>
    </row>
    <row r="99" spans="1:32" x14ac:dyDescent="0.25">
      <c r="A99" t="s">
        <v>109</v>
      </c>
      <c r="B99" t="s">
        <v>110</v>
      </c>
      <c r="C99" t="s">
        <v>140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f>AVERAGE(Tabella2[[#This Row],[t0_1]:[t0_8]])</f>
        <v>0</v>
      </c>
      <c r="M99" s="2">
        <v>0</v>
      </c>
      <c r="N99" s="2">
        <v>0</v>
      </c>
      <c r="O99" s="2">
        <v>0</v>
      </c>
      <c r="P99" s="2">
        <v>0</v>
      </c>
      <c r="Q99" s="2">
        <f>AVERAGE(Tabella2[[#This Row],[LPAL_1]:[LPAL_4]])</f>
        <v>0</v>
      </c>
      <c r="R99" s="2">
        <v>0</v>
      </c>
      <c r="S99" s="2">
        <v>0</v>
      </c>
      <c r="T99" s="2">
        <v>0</v>
      </c>
      <c r="U99" s="2">
        <v>0</v>
      </c>
      <c r="V99" s="2">
        <f>AVERAGE(Tabella2[[#This Row],[SII_1]:[SII_4]])</f>
        <v>0</v>
      </c>
      <c r="W99" s="2">
        <v>1.3409913131085087</v>
      </c>
      <c r="X99" s="2">
        <v>92.81215538893467</v>
      </c>
      <c r="Y99" s="2">
        <v>63.042199442592732</v>
      </c>
      <c r="Z99" s="2">
        <v>52</v>
      </c>
      <c r="AA99" s="2">
        <f>AVERAGE(Tabella2[[#This Row],[V3_1]:[V3_4]])</f>
        <v>52.298836536158973</v>
      </c>
      <c r="AB99" s="2">
        <v>0</v>
      </c>
      <c r="AC99" s="2">
        <v>0</v>
      </c>
      <c r="AD99" s="2">
        <v>0</v>
      </c>
      <c r="AE99" s="2">
        <v>0</v>
      </c>
      <c r="AF99" s="2">
        <f>AVERAGE(Tabella2[[#This Row],[Y 450 B_1]:[Y 450 B_4]])</f>
        <v>0</v>
      </c>
    </row>
    <row r="100" spans="1:32" x14ac:dyDescent="0.25">
      <c r="A100" t="s">
        <v>111</v>
      </c>
      <c r="B100" t="s">
        <v>110</v>
      </c>
      <c r="C100" t="s">
        <v>140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f>AVERAGE(Tabella2[[#This Row],[t0_1]:[t0_8]])</f>
        <v>0</v>
      </c>
      <c r="M100" s="2">
        <v>0</v>
      </c>
      <c r="N100" s="2">
        <v>0</v>
      </c>
      <c r="O100" s="2">
        <v>0</v>
      </c>
      <c r="P100" s="2">
        <v>0</v>
      </c>
      <c r="Q100" s="2">
        <f>AVERAGE(Tabella2[[#This Row],[LPAL_1]:[LPAL_4]])</f>
        <v>0</v>
      </c>
      <c r="R100" s="2">
        <v>0</v>
      </c>
      <c r="S100" s="2">
        <v>0</v>
      </c>
      <c r="T100" s="2">
        <v>0</v>
      </c>
      <c r="U100" s="2">
        <v>0</v>
      </c>
      <c r="V100" s="2">
        <f>AVERAGE(Tabella2[[#This Row],[SII_1]:[SII_4]])</f>
        <v>0</v>
      </c>
      <c r="W100" s="2">
        <v>7.2795307794153681</v>
      </c>
      <c r="X100" s="2">
        <v>37.392096750752529</v>
      </c>
      <c r="Y100" s="2">
        <v>6.7947254837903461</v>
      </c>
      <c r="Z100" s="2">
        <v>17</v>
      </c>
      <c r="AA100" s="2">
        <f>AVERAGE(Tabella2[[#This Row],[V3_1]:[V3_4]])</f>
        <v>17.11658825348956</v>
      </c>
      <c r="AB100" s="2">
        <v>6.7903062724043517</v>
      </c>
      <c r="AC100" s="2">
        <v>8.4950508903595221</v>
      </c>
      <c r="AD100" s="2">
        <v>14.90812791015315</v>
      </c>
      <c r="AE100" s="2">
        <v>11.669628730273667</v>
      </c>
      <c r="AF100" s="2">
        <f>AVERAGE(Tabella2[[#This Row],[Y 450 B_1]:[Y 450 B_4]])</f>
        <v>10.465778450797671</v>
      </c>
    </row>
    <row r="101" spans="1:32" x14ac:dyDescent="0.25">
      <c r="A101" t="s">
        <v>112</v>
      </c>
      <c r="B101" t="s">
        <v>110</v>
      </c>
      <c r="C101" t="s">
        <v>140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f>AVERAGE(Tabella2[[#This Row],[t0_1]:[t0_8]])</f>
        <v>0</v>
      </c>
      <c r="M101" s="2">
        <v>134.79279525850478</v>
      </c>
      <c r="N101" s="2">
        <v>282.81575343126769</v>
      </c>
      <c r="O101" s="2">
        <v>216</v>
      </c>
      <c r="P101" s="2">
        <v>229.20084536185317</v>
      </c>
      <c r="Q101" s="2">
        <f>AVERAGE(Tabella2[[#This Row],[LPAL_1]:[LPAL_4]])</f>
        <v>215.70234851290644</v>
      </c>
      <c r="R101" s="2">
        <v>151.93840534784078</v>
      </c>
      <c r="S101" s="2">
        <v>133.12694218007712</v>
      </c>
      <c r="T101" s="2">
        <v>94.282485928129518</v>
      </c>
      <c r="U101" s="2">
        <v>110.93754250337749</v>
      </c>
      <c r="V101" s="2">
        <f>AVERAGE(Tabella2[[#This Row],[SII_1]:[SII_4]])</f>
        <v>122.57134398985622</v>
      </c>
      <c r="W101" s="2">
        <v>3.5413047705655272</v>
      </c>
      <c r="X101" s="2">
        <v>88.583629180533791</v>
      </c>
      <c r="Y101" s="2">
        <v>5.4117678710241339</v>
      </c>
      <c r="Z101" s="2">
        <v>33</v>
      </c>
      <c r="AA101" s="2">
        <f>AVERAGE(Tabella2[[#This Row],[V3_1]:[V3_4]])</f>
        <v>32.634175455530865</v>
      </c>
      <c r="AB101" s="2">
        <v>0</v>
      </c>
      <c r="AC101" s="2">
        <v>2</v>
      </c>
      <c r="AD101" s="2">
        <v>5.6437941980792559</v>
      </c>
      <c r="AE101" s="2">
        <v>0</v>
      </c>
      <c r="AF101" s="2">
        <f>AVERAGE(Tabella2[[#This Row],[Y 450 B_1]:[Y 450 B_4]])</f>
        <v>1.910948549519814</v>
      </c>
    </row>
    <row r="102" spans="1:32" x14ac:dyDescent="0.25">
      <c r="A102" t="s">
        <v>113</v>
      </c>
      <c r="B102" t="s">
        <v>110</v>
      </c>
      <c r="C102" t="s">
        <v>140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f>AVERAGE(Tabella2[[#This Row],[t0_1]:[t0_8]])</f>
        <v>0</v>
      </c>
      <c r="M102" s="2">
        <v>0</v>
      </c>
      <c r="N102" s="2">
        <v>0</v>
      </c>
      <c r="O102" s="2">
        <v>0</v>
      </c>
      <c r="P102" s="2">
        <v>0</v>
      </c>
      <c r="Q102" s="2">
        <f>AVERAGE(Tabella2[[#This Row],[LPAL_1]:[LPAL_4]])</f>
        <v>0</v>
      </c>
      <c r="R102" s="2">
        <v>0</v>
      </c>
      <c r="S102" s="2">
        <v>0</v>
      </c>
      <c r="T102" s="2">
        <v>0</v>
      </c>
      <c r="U102" s="2">
        <v>0</v>
      </c>
      <c r="V102" s="2">
        <f>AVERAGE(Tabella2[[#This Row],[SII_1]:[SII_4]])</f>
        <v>0</v>
      </c>
      <c r="W102" s="2">
        <v>0</v>
      </c>
      <c r="X102" s="2">
        <v>0</v>
      </c>
      <c r="Y102" s="2">
        <v>0</v>
      </c>
      <c r="Z102" s="2">
        <v>0</v>
      </c>
      <c r="AA102" s="2">
        <f>AVERAGE(Tabella2[[#This Row],[V3_1]:[V3_4]])</f>
        <v>0</v>
      </c>
      <c r="AB102" s="2">
        <v>3.2896672235092126</v>
      </c>
      <c r="AC102" s="2">
        <v>1.7247184566722411</v>
      </c>
      <c r="AD102" s="2">
        <v>7.7118064642291326</v>
      </c>
      <c r="AE102" s="2">
        <v>13.434980575414922</v>
      </c>
      <c r="AF102" s="2">
        <f>AVERAGE(Tabella2[[#This Row],[Y 450 B_1]:[Y 450 B_4]])</f>
        <v>6.540293179956377</v>
      </c>
    </row>
    <row r="103" spans="1:32" x14ac:dyDescent="0.25">
      <c r="A103" t="s">
        <v>114</v>
      </c>
      <c r="B103" t="s">
        <v>110</v>
      </c>
      <c r="C103" t="s">
        <v>140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f>AVERAGE(Tabella2[[#This Row],[t0_1]:[t0_8]])</f>
        <v>0</v>
      </c>
      <c r="M103" s="2">
        <v>131.60293669085135</v>
      </c>
      <c r="N103" s="2">
        <v>181.23233700864253</v>
      </c>
      <c r="O103" s="2">
        <v>183</v>
      </c>
      <c r="P103" s="2">
        <v>234.93609480789053</v>
      </c>
      <c r="Q103" s="2">
        <f>AVERAGE(Tabella2[[#This Row],[LPAL_1]:[LPAL_4]])</f>
        <v>182.6928421268461</v>
      </c>
      <c r="R103" s="2">
        <v>0</v>
      </c>
      <c r="S103" s="2">
        <v>0</v>
      </c>
      <c r="T103" s="2">
        <v>0</v>
      </c>
      <c r="U103" s="2">
        <v>0</v>
      </c>
      <c r="V103" s="2">
        <f>AVERAGE(Tabella2[[#This Row],[SII_1]:[SII_4]])</f>
        <v>0</v>
      </c>
      <c r="W103" s="2">
        <v>117.96925595669995</v>
      </c>
      <c r="X103" s="2">
        <v>95.042427720781305</v>
      </c>
      <c r="Y103" s="2">
        <v>63.056806552456628</v>
      </c>
      <c r="Z103" s="2">
        <v>92</v>
      </c>
      <c r="AA103" s="2">
        <f>AVERAGE(Tabella2[[#This Row],[V3_1]:[V3_4]])</f>
        <v>92.01712255748447</v>
      </c>
      <c r="AB103" s="2">
        <v>53.348771685152641</v>
      </c>
      <c r="AC103" s="2">
        <v>79.674805911875112</v>
      </c>
      <c r="AD103" s="2">
        <v>79.573129526113561</v>
      </c>
      <c r="AE103" s="2">
        <v>71</v>
      </c>
      <c r="AF103" s="2">
        <f>AVERAGE(Tabella2[[#This Row],[Y 450 B_1]:[Y 450 B_4]])</f>
        <v>70.899176780785325</v>
      </c>
    </row>
    <row r="104" spans="1:32" x14ac:dyDescent="0.25">
      <c r="A104" t="s">
        <v>115</v>
      </c>
      <c r="B104" t="s">
        <v>110</v>
      </c>
      <c r="C104" t="s">
        <v>140</v>
      </c>
      <c r="D104" s="2">
        <v>393.15056182122407</v>
      </c>
      <c r="E104" s="2">
        <v>207</v>
      </c>
      <c r="F104" s="2">
        <v>185.23070388968972</v>
      </c>
      <c r="G104" s="2">
        <v>348.63232674199168</v>
      </c>
      <c r="H104" s="2">
        <v>0</v>
      </c>
      <c r="I104" s="2">
        <v>255.41378952708942</v>
      </c>
      <c r="J104" s="2">
        <v>207</v>
      </c>
      <c r="K104" s="2">
        <v>56.711434674121151</v>
      </c>
      <c r="L104" s="2">
        <f>AVERAGE(Tabella2[[#This Row],[t0_1]:[t0_8]])</f>
        <v>206.6423520817645</v>
      </c>
      <c r="M104" s="2">
        <v>0</v>
      </c>
      <c r="N104" s="2">
        <v>0</v>
      </c>
      <c r="O104" s="2">
        <v>0</v>
      </c>
      <c r="P104" s="2">
        <v>0</v>
      </c>
      <c r="Q104" s="2">
        <f>AVERAGE(Tabella2[[#This Row],[LPAL_1]:[LPAL_4]])</f>
        <v>0</v>
      </c>
      <c r="R104" s="2">
        <v>0</v>
      </c>
      <c r="S104" s="2">
        <v>0</v>
      </c>
      <c r="T104" s="2">
        <v>0</v>
      </c>
      <c r="U104" s="2">
        <v>0</v>
      </c>
      <c r="V104" s="2">
        <f>AVERAGE(Tabella2[[#This Row],[SII_1]:[SII_4]])</f>
        <v>0</v>
      </c>
      <c r="W104" s="2">
        <v>0</v>
      </c>
      <c r="X104" s="2">
        <v>0</v>
      </c>
      <c r="Y104" s="2">
        <v>0</v>
      </c>
      <c r="Z104" s="2">
        <v>0</v>
      </c>
      <c r="AA104" s="2">
        <f>AVERAGE(Tabella2[[#This Row],[V3_1]:[V3_4]])</f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f>AVERAGE(Tabella2[[#This Row],[Y 450 B_1]:[Y 450 B_4]])</f>
        <v>0</v>
      </c>
    </row>
    <row r="105" spans="1:32" x14ac:dyDescent="0.25">
      <c r="A105" t="s">
        <v>116</v>
      </c>
      <c r="B105" t="s">
        <v>110</v>
      </c>
      <c r="C105" t="s">
        <v>140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f>AVERAGE(Tabella2[[#This Row],[t0_1]:[t0_8]])</f>
        <v>0</v>
      </c>
      <c r="M105" s="2">
        <v>156.94845278599323</v>
      </c>
      <c r="N105" s="2">
        <v>172.81822647302641</v>
      </c>
      <c r="O105" s="2">
        <v>477.12528443983257</v>
      </c>
      <c r="P105" s="2">
        <v>325.99567277367714</v>
      </c>
      <c r="Q105" s="2">
        <f>AVERAGE(Tabella2[[#This Row],[LPAL_1]:[LPAL_4]])</f>
        <v>283.22190911813232</v>
      </c>
      <c r="R105" s="2">
        <v>146.95729492171535</v>
      </c>
      <c r="S105" s="2">
        <v>184.58271830404064</v>
      </c>
      <c r="T105" s="2">
        <v>121.95933302829644</v>
      </c>
      <c r="U105" s="2">
        <v>143.81710475770896</v>
      </c>
      <c r="V105" s="2">
        <f>AVERAGE(Tabella2[[#This Row],[SII_1]:[SII_4]])</f>
        <v>149.32911275294035</v>
      </c>
      <c r="W105" s="2">
        <v>0</v>
      </c>
      <c r="X105" s="2">
        <v>0</v>
      </c>
      <c r="Y105" s="2">
        <v>0</v>
      </c>
      <c r="Z105" s="2">
        <v>0</v>
      </c>
      <c r="AA105" s="2">
        <f>AVERAGE(Tabella2[[#This Row],[V3_1]:[V3_4]])</f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f>AVERAGE(Tabella2[[#This Row],[Y 450 B_1]:[Y 450 B_4]])</f>
        <v>0</v>
      </c>
    </row>
    <row r="106" spans="1:32" x14ac:dyDescent="0.25">
      <c r="A106" t="s">
        <v>117</v>
      </c>
      <c r="B106" t="s">
        <v>110</v>
      </c>
      <c r="C106" t="s">
        <v>140</v>
      </c>
      <c r="D106" s="2">
        <v>40.249005174262443</v>
      </c>
      <c r="E106" s="2">
        <v>165.24740003610216</v>
      </c>
      <c r="F106" s="2">
        <v>118.38996756196441</v>
      </c>
      <c r="G106" s="2">
        <v>41.058988317184657</v>
      </c>
      <c r="H106" s="2">
        <v>148.99354973147956</v>
      </c>
      <c r="I106" s="2">
        <v>61.473703099483217</v>
      </c>
      <c r="J106" s="2">
        <v>200.39077503887438</v>
      </c>
      <c r="K106" s="2">
        <v>270.27374585036853</v>
      </c>
      <c r="L106" s="2">
        <f>AVERAGE(Tabella2[[#This Row],[t0_1]:[t0_8]])</f>
        <v>130.75964185121492</v>
      </c>
      <c r="M106" s="2">
        <v>0</v>
      </c>
      <c r="N106" s="2">
        <v>0</v>
      </c>
      <c r="O106" s="2">
        <v>0</v>
      </c>
      <c r="P106" s="2">
        <v>0</v>
      </c>
      <c r="Q106" s="2">
        <f>AVERAGE(Tabella2[[#This Row],[LPAL_1]:[LPAL_4]])</f>
        <v>0</v>
      </c>
      <c r="R106" s="2">
        <v>44.811659351708094</v>
      </c>
      <c r="S106" s="2">
        <v>32</v>
      </c>
      <c r="T106" s="2">
        <v>30.593274182926908</v>
      </c>
      <c r="U106" s="2">
        <v>19.381067744487652</v>
      </c>
      <c r="V106" s="2">
        <f>AVERAGE(Tabella2[[#This Row],[SII_1]:[SII_4]])</f>
        <v>31.696500319780665</v>
      </c>
      <c r="W106" s="2">
        <v>109.17587177306575</v>
      </c>
      <c r="X106" s="2">
        <v>127.75384773569543</v>
      </c>
      <c r="Y106" s="2">
        <v>26.958797285907906</v>
      </c>
      <c r="Z106" s="2">
        <v>88</v>
      </c>
      <c r="AA106" s="2">
        <f>AVERAGE(Tabella2[[#This Row],[V3_1]:[V3_4]])</f>
        <v>87.972129198667275</v>
      </c>
      <c r="AB106" s="2">
        <v>54</v>
      </c>
      <c r="AC106" s="2">
        <v>44.890799204923042</v>
      </c>
      <c r="AD106" s="2">
        <v>59.953907292191715</v>
      </c>
      <c r="AE106" s="2">
        <v>57.055026183935119</v>
      </c>
      <c r="AF106" s="2">
        <f>AVERAGE(Tabella2[[#This Row],[Y 450 B_1]:[Y 450 B_4]])</f>
        <v>53.974933170262474</v>
      </c>
    </row>
    <row r="107" spans="1:32" x14ac:dyDescent="0.25">
      <c r="A107" t="s">
        <v>118</v>
      </c>
      <c r="B107" t="s">
        <v>110</v>
      </c>
      <c r="C107" t="s">
        <v>140</v>
      </c>
      <c r="D107" s="2">
        <v>73.408874202578858</v>
      </c>
      <c r="E107" s="2">
        <v>375.1801079850303</v>
      </c>
      <c r="F107" s="2">
        <v>137.60837718870303</v>
      </c>
      <c r="G107" s="2">
        <v>103.35186219082559</v>
      </c>
      <c r="H107" s="2">
        <v>79.007782665559972</v>
      </c>
      <c r="I107" s="2">
        <v>66.923253383938714</v>
      </c>
      <c r="J107" s="2">
        <v>117.64539733557865</v>
      </c>
      <c r="K107" s="2">
        <v>157.17128860824772</v>
      </c>
      <c r="L107" s="2">
        <f>AVERAGE(Tabella2[[#This Row],[t0_1]:[t0_8]])</f>
        <v>138.78711794505784</v>
      </c>
      <c r="M107" s="2">
        <v>0</v>
      </c>
      <c r="N107" s="2">
        <v>0</v>
      </c>
      <c r="O107" s="2">
        <v>0</v>
      </c>
      <c r="P107" s="2">
        <v>0</v>
      </c>
      <c r="Q107" s="2">
        <f>AVERAGE(Tabella2[[#This Row],[LPAL_1]:[LPAL_4]])</f>
        <v>0</v>
      </c>
      <c r="R107" s="2">
        <v>125.49830431333378</v>
      </c>
      <c r="S107" s="2">
        <v>133.12694218007712</v>
      </c>
      <c r="T107" s="2">
        <v>99.24147882258859</v>
      </c>
      <c r="U107" s="2">
        <v>103.96346545466355</v>
      </c>
      <c r="V107" s="2">
        <f>AVERAGE(Tabella2[[#This Row],[SII_1]:[SII_4]])</f>
        <v>115.45754769266576</v>
      </c>
      <c r="W107" s="2">
        <v>0</v>
      </c>
      <c r="X107" s="2">
        <v>0</v>
      </c>
      <c r="Y107" s="2">
        <v>0</v>
      </c>
      <c r="Z107" s="2">
        <v>0</v>
      </c>
      <c r="AA107" s="2">
        <f>AVERAGE(Tabella2[[#This Row],[V3_1]:[V3_4]])</f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f>AVERAGE(Tabella2[[#This Row],[Y 450 B_1]:[Y 450 B_4]])</f>
        <v>0</v>
      </c>
    </row>
    <row r="108" spans="1:32" x14ac:dyDescent="0.25">
      <c r="A108" t="s">
        <v>119</v>
      </c>
      <c r="B108" t="s">
        <v>110</v>
      </c>
      <c r="C108" t="s">
        <v>140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f>AVERAGE(Tabella2[[#This Row],[t0_1]:[t0_8]])</f>
        <v>0</v>
      </c>
      <c r="M108" s="2">
        <v>12.40175885230453</v>
      </c>
      <c r="N108" s="2">
        <v>7.1569807104111423</v>
      </c>
      <c r="O108" s="2">
        <v>10.593495473958038</v>
      </c>
      <c r="P108" s="2">
        <v>8.5869398796998997</v>
      </c>
      <c r="Q108" s="2">
        <f>AVERAGE(Tabella2[[#This Row],[LPAL_1]:[LPAL_4]])</f>
        <v>9.6847937290934016</v>
      </c>
      <c r="R108" s="2">
        <v>0</v>
      </c>
      <c r="S108" s="2">
        <v>0</v>
      </c>
      <c r="T108" s="2">
        <v>0</v>
      </c>
      <c r="U108" s="2">
        <v>0</v>
      </c>
      <c r="V108" s="2">
        <f>AVERAGE(Tabella2[[#This Row],[SII_1]:[SII_4]])</f>
        <v>0</v>
      </c>
      <c r="W108" s="2">
        <v>0</v>
      </c>
      <c r="X108" s="2">
        <v>0</v>
      </c>
      <c r="Y108" s="2">
        <v>0</v>
      </c>
      <c r="Z108" s="2">
        <v>0</v>
      </c>
      <c r="AA108" s="2">
        <f>AVERAGE(Tabella2[[#This Row],[V3_1]:[V3_4]])</f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f>AVERAGE(Tabella2[[#This Row],[Y 450 B_1]:[Y 450 B_4]])</f>
        <v>0</v>
      </c>
    </row>
    <row r="109" spans="1:32" x14ac:dyDescent="0.25">
      <c r="A109" t="s">
        <v>120</v>
      </c>
      <c r="B109" t="s">
        <v>110</v>
      </c>
      <c r="C109" t="s">
        <v>140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f>AVERAGE(Tabella2[[#This Row],[t0_1]:[t0_8]])</f>
        <v>0</v>
      </c>
      <c r="M109" s="2">
        <v>0</v>
      </c>
      <c r="N109" s="2">
        <v>0</v>
      </c>
      <c r="O109" s="2">
        <v>0</v>
      </c>
      <c r="P109" s="2">
        <v>0</v>
      </c>
      <c r="Q109" s="2">
        <f>AVERAGE(Tabella2[[#This Row],[LPAL_1]:[LPAL_4]])</f>
        <v>0</v>
      </c>
      <c r="R109" s="2">
        <v>19.927739881869886</v>
      </c>
      <c r="S109" s="2">
        <v>27.533541349951783</v>
      </c>
      <c r="T109" s="2">
        <v>17.73040737596736</v>
      </c>
      <c r="U109" s="2">
        <v>19.098331529430784</v>
      </c>
      <c r="V109" s="2">
        <f>AVERAGE(Tabella2[[#This Row],[SII_1]:[SII_4]])</f>
        <v>21.072505034304953</v>
      </c>
      <c r="W109" s="2">
        <v>0</v>
      </c>
      <c r="X109" s="2">
        <v>0</v>
      </c>
      <c r="Y109" s="2">
        <v>0</v>
      </c>
      <c r="Z109" s="2">
        <v>0</v>
      </c>
      <c r="AA109" s="2">
        <f>AVERAGE(Tabella2[[#This Row],[V3_1]:[V3_4]])</f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f>AVERAGE(Tabella2[[#This Row],[Y 450 B_1]:[Y 450 B_4]])</f>
        <v>0</v>
      </c>
    </row>
    <row r="110" spans="1:32" x14ac:dyDescent="0.25">
      <c r="A110" t="s">
        <v>121</v>
      </c>
      <c r="B110" t="s">
        <v>110</v>
      </c>
      <c r="C110" t="s">
        <v>140</v>
      </c>
      <c r="D110" s="2">
        <v>5.7922066018448763</v>
      </c>
      <c r="E110" s="2">
        <v>11.582147373901448</v>
      </c>
      <c r="F110" s="2">
        <v>15.193113832909109</v>
      </c>
      <c r="G110" s="2">
        <v>16.542521468927685</v>
      </c>
      <c r="H110" s="2">
        <v>4.8996708386133649</v>
      </c>
      <c r="I110" s="2">
        <v>3.5683658173116135</v>
      </c>
      <c r="J110" s="2">
        <v>13.678233012793537</v>
      </c>
      <c r="K110" s="2">
        <v>24.014237236382581</v>
      </c>
      <c r="L110" s="2">
        <f>AVERAGE(Tabella2[[#This Row],[t0_1]:[t0_8]])</f>
        <v>11.908812022835528</v>
      </c>
      <c r="M110" s="2">
        <v>0</v>
      </c>
      <c r="N110" s="2">
        <v>0</v>
      </c>
      <c r="O110" s="2">
        <v>0</v>
      </c>
      <c r="P110" s="2">
        <v>0</v>
      </c>
      <c r="Q110" s="2">
        <f>AVERAGE(Tabella2[[#This Row],[LPAL_1]:[LPAL_4]])</f>
        <v>0</v>
      </c>
      <c r="R110" s="2">
        <v>0</v>
      </c>
      <c r="S110" s="2">
        <v>0</v>
      </c>
      <c r="T110" s="2">
        <v>0</v>
      </c>
      <c r="U110" s="2">
        <v>0</v>
      </c>
      <c r="V110" s="2">
        <f>AVERAGE(Tabella2[[#This Row],[SII_1]:[SII_4]])</f>
        <v>0</v>
      </c>
      <c r="W110" s="2">
        <v>0</v>
      </c>
      <c r="X110" s="2">
        <v>0</v>
      </c>
      <c r="Y110" s="2">
        <v>0</v>
      </c>
      <c r="Z110" s="2">
        <v>0</v>
      </c>
      <c r="AA110" s="2">
        <f>AVERAGE(Tabella2[[#This Row],[V3_1]:[V3_4]])</f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f>AVERAGE(Tabella2[[#This Row],[Y 450 B_1]:[Y 450 B_4]])</f>
        <v>0</v>
      </c>
    </row>
    <row r="111" spans="1:32" x14ac:dyDescent="0.25">
      <c r="A111" t="s">
        <v>122</v>
      </c>
      <c r="B111" t="s">
        <v>110</v>
      </c>
      <c r="C111" t="s">
        <v>140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f>AVERAGE(Tabella2[[#This Row],[t0_1]:[t0_8]])</f>
        <v>0</v>
      </c>
      <c r="M111" s="2">
        <v>44.677849788372839</v>
      </c>
      <c r="N111" s="2">
        <v>73.794354597400286</v>
      </c>
      <c r="O111" s="2">
        <v>63</v>
      </c>
      <c r="P111" s="2">
        <v>70.516244731813927</v>
      </c>
      <c r="Q111" s="2">
        <f>AVERAGE(Tabella2[[#This Row],[LPAL_1]:[LPAL_4]])</f>
        <v>62.99711227939676</v>
      </c>
      <c r="R111" s="2">
        <v>19.571908828172862</v>
      </c>
      <c r="S111" s="2">
        <v>34.537230940585019</v>
      </c>
      <c r="T111" s="2">
        <v>22.9736830381574</v>
      </c>
      <c r="U111" s="2">
        <v>32.869769838628429</v>
      </c>
      <c r="V111" s="2">
        <f>AVERAGE(Tabella2[[#This Row],[SII_1]:[SII_4]])</f>
        <v>27.488148161385929</v>
      </c>
      <c r="W111" s="2">
        <v>43.382604190360084</v>
      </c>
      <c r="X111" s="2">
        <v>38.558771774836806</v>
      </c>
      <c r="Y111" s="2">
        <v>25.162304227429662</v>
      </c>
      <c r="Z111" s="2">
        <v>36</v>
      </c>
      <c r="AA111" s="2">
        <f>AVERAGE(Tabella2[[#This Row],[V3_1]:[V3_4]])</f>
        <v>35.775920048156635</v>
      </c>
      <c r="AB111" s="2">
        <v>59</v>
      </c>
      <c r="AC111" s="2">
        <v>51.602591309375171</v>
      </c>
      <c r="AD111" s="2">
        <v>46.385238900165177</v>
      </c>
      <c r="AE111" s="2">
        <v>77.824920512921949</v>
      </c>
      <c r="AF111" s="2">
        <f>AVERAGE(Tabella2[[#This Row],[Y 450 B_1]:[Y 450 B_4]])</f>
        <v>58.703187680615571</v>
      </c>
    </row>
    <row r="112" spans="1:32" x14ac:dyDescent="0.25">
      <c r="A112" t="s">
        <v>123</v>
      </c>
      <c r="B112" t="s">
        <v>110</v>
      </c>
      <c r="C112" t="s">
        <v>140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f>AVERAGE(Tabella2[[#This Row],[t0_1]:[t0_8]])</f>
        <v>0</v>
      </c>
      <c r="M112" s="2">
        <v>0</v>
      </c>
      <c r="N112" s="2">
        <v>0</v>
      </c>
      <c r="O112" s="2">
        <v>0</v>
      </c>
      <c r="P112" s="2">
        <v>0</v>
      </c>
      <c r="Q112" s="2">
        <f>AVERAGE(Tabella2[[#This Row],[LPAL_1]:[LPAL_4]])</f>
        <v>0</v>
      </c>
      <c r="R112" s="2">
        <v>0</v>
      </c>
      <c r="S112" s="2">
        <v>0</v>
      </c>
      <c r="T112" s="2">
        <v>0</v>
      </c>
      <c r="U112" s="2">
        <v>0</v>
      </c>
      <c r="V112" s="2">
        <f>AVERAGE(Tabella2[[#This Row],[SII_1]:[SII_4]])</f>
        <v>0</v>
      </c>
      <c r="W112" s="2">
        <v>18.339715225421585</v>
      </c>
      <c r="X112" s="2">
        <v>15.323544539644562</v>
      </c>
      <c r="Y112" s="2">
        <v>3.1713759334936005</v>
      </c>
      <c r="Z112" s="2">
        <v>12</v>
      </c>
      <c r="AA112" s="2">
        <f>AVERAGE(Tabella2[[#This Row],[V3_1]:[V3_4]])</f>
        <v>12.208658924639936</v>
      </c>
      <c r="AB112" s="2">
        <v>7.6825146662405119</v>
      </c>
      <c r="AC112" s="2">
        <v>10.051119321567029</v>
      </c>
      <c r="AD112" s="2">
        <v>15.031007014343164</v>
      </c>
      <c r="AE112" s="2">
        <v>11</v>
      </c>
      <c r="AF112" s="2">
        <f>AVERAGE(Tabella2[[#This Row],[Y 450 B_1]:[Y 450 B_4]])</f>
        <v>10.941160250537676</v>
      </c>
    </row>
    <row r="113" spans="1:32" x14ac:dyDescent="0.25">
      <c r="A113" t="s">
        <v>124</v>
      </c>
      <c r="B113" t="s">
        <v>110</v>
      </c>
      <c r="D113" s="2">
        <v>17.302935466904252</v>
      </c>
      <c r="E113" s="2">
        <v>20</v>
      </c>
      <c r="F113" s="2">
        <v>20</v>
      </c>
      <c r="G113" s="2">
        <v>25.521253726732169</v>
      </c>
      <c r="H113" s="2">
        <v>11.826012971509178</v>
      </c>
      <c r="I113" s="2">
        <v>9.1170550598093136</v>
      </c>
      <c r="J113" s="2">
        <v>23.88731351762711</v>
      </c>
      <c r="K113" s="2">
        <v>32.765959074047835</v>
      </c>
      <c r="L113" s="2">
        <f>AVERAGE(Tabella2[[#This Row],[t0_1]:[t0_8]])</f>
        <v>20.052566227078731</v>
      </c>
      <c r="M113" s="2">
        <v>25.134265467851552</v>
      </c>
      <c r="N113" s="2">
        <v>42.291802966042766</v>
      </c>
      <c r="O113" s="2">
        <v>72.886029846517218</v>
      </c>
      <c r="P113" s="2">
        <v>39.331725467064913</v>
      </c>
      <c r="Q113" s="2">
        <f>AVERAGE(Tabella2[[#This Row],[LPAL_1]:[LPAL_4]])</f>
        <v>44.910955936869115</v>
      </c>
      <c r="R113" s="2">
        <v>39.042944170070932</v>
      </c>
      <c r="S113" s="2">
        <v>32</v>
      </c>
      <c r="T113" s="2">
        <v>36.778257613972769</v>
      </c>
      <c r="U113" s="2">
        <v>21.64794413390916</v>
      </c>
      <c r="V113" s="2">
        <f>AVERAGE(Tabella2[[#This Row],[SII_1]:[SII_4]])</f>
        <v>32.367286479488214</v>
      </c>
      <c r="W113" s="2">
        <v>22.4053869476435</v>
      </c>
      <c r="X113" s="2">
        <v>60.885673431726183</v>
      </c>
      <c r="Y113" s="2">
        <v>26.85675921410504</v>
      </c>
      <c r="Z113" s="2">
        <v>61.80003455528518</v>
      </c>
      <c r="AA113" s="2">
        <f>AVERAGE(Tabella2[[#This Row],[V3_1]:[V3_4]])</f>
        <v>42.986963537189979</v>
      </c>
      <c r="AB113" s="2">
        <v>5.6396733630855262</v>
      </c>
      <c r="AC113" s="2">
        <v>11.193214993990516</v>
      </c>
      <c r="AD113" s="2">
        <v>14.426338042430961</v>
      </c>
      <c r="AE113" s="2">
        <v>15.1517247200089</v>
      </c>
      <c r="AF113" s="2">
        <f>AVERAGE(Tabella2[[#This Row],[Y 450 B_1]:[Y 450 B_4]])</f>
        <v>11.602737779878977</v>
      </c>
    </row>
    <row r="114" spans="1:32" x14ac:dyDescent="0.25">
      <c r="A114" t="s">
        <v>125</v>
      </c>
      <c r="B114" t="s">
        <v>110</v>
      </c>
      <c r="C114" t="s">
        <v>140</v>
      </c>
      <c r="D114" s="2">
        <v>37.410347972604583</v>
      </c>
      <c r="E114" s="2">
        <v>154.67163814062431</v>
      </c>
      <c r="F114" s="2">
        <v>132.08370790730231</v>
      </c>
      <c r="G114" s="2">
        <v>58.380698285079028</v>
      </c>
      <c r="H114" s="2">
        <v>103.5855447062944</v>
      </c>
      <c r="I114" s="2">
        <v>31.418772960678673</v>
      </c>
      <c r="J114" s="2">
        <v>208.68510466125826</v>
      </c>
      <c r="K114" s="2">
        <v>244.76754006895689</v>
      </c>
      <c r="L114" s="2">
        <f>AVERAGE(Tabella2[[#This Row],[t0_1]:[t0_8]])</f>
        <v>121.37541933784981</v>
      </c>
      <c r="M114" s="2">
        <v>55.643661320350034</v>
      </c>
      <c r="N114" s="2">
        <v>110.60069840427983</v>
      </c>
      <c r="O114" s="2">
        <v>103</v>
      </c>
      <c r="P114" s="2">
        <v>141.65477819909319</v>
      </c>
      <c r="Q114" s="2">
        <f>AVERAGE(Tabella2[[#This Row],[LPAL_1]:[LPAL_4]])</f>
        <v>102.72478448093077</v>
      </c>
      <c r="R114" s="2">
        <v>81.996850149551648</v>
      </c>
      <c r="S114" s="2">
        <v>69</v>
      </c>
      <c r="T114" s="2">
        <v>75.54253778998951</v>
      </c>
      <c r="U114" s="2">
        <v>48.629147689022382</v>
      </c>
      <c r="V114" s="2">
        <f>AVERAGE(Tabella2[[#This Row],[SII_1]:[SII_4]])</f>
        <v>68.79213390714088</v>
      </c>
      <c r="W114" s="2">
        <v>126.79755831875511</v>
      </c>
      <c r="X114" s="2">
        <v>134.09843092501848</v>
      </c>
      <c r="Y114" s="2">
        <v>53.278208408787897</v>
      </c>
      <c r="Z114" s="2">
        <v>105</v>
      </c>
      <c r="AA114" s="2">
        <f>AVERAGE(Tabella2[[#This Row],[V3_1]:[V3_4]])</f>
        <v>104.79354941314037</v>
      </c>
      <c r="AB114" s="2">
        <v>137</v>
      </c>
      <c r="AC114" s="2">
        <v>101.70091985834202</v>
      </c>
      <c r="AD114" s="2">
        <v>137.09693416759839</v>
      </c>
      <c r="AE114" s="2">
        <v>170.76239780164369</v>
      </c>
      <c r="AF114" s="2">
        <f>AVERAGE(Tabella2[[#This Row],[Y 450 B_1]:[Y 450 B_4]])</f>
        <v>136.64006295689603</v>
      </c>
    </row>
    <row r="115" spans="1:32" x14ac:dyDescent="0.25">
      <c r="A115" t="s">
        <v>126</v>
      </c>
      <c r="B115" t="s">
        <v>110</v>
      </c>
      <c r="C115" t="s">
        <v>140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f>AVERAGE(Tabella2[[#This Row],[t0_1]:[t0_8]])</f>
        <v>0</v>
      </c>
      <c r="M115" s="2">
        <v>0</v>
      </c>
      <c r="N115" s="2">
        <v>0</v>
      </c>
      <c r="O115" s="2">
        <v>0</v>
      </c>
      <c r="P115" s="2">
        <v>0</v>
      </c>
      <c r="Q115" s="2">
        <f>AVERAGE(Tabella2[[#This Row],[LPAL_1]:[LPAL_4]])</f>
        <v>0</v>
      </c>
      <c r="R115" s="2">
        <v>0</v>
      </c>
      <c r="S115" s="2">
        <v>0</v>
      </c>
      <c r="T115" s="2">
        <v>0</v>
      </c>
      <c r="U115" s="2">
        <v>0</v>
      </c>
      <c r="V115" s="2">
        <f>AVERAGE(Tabella2[[#This Row],[SII_1]:[SII_4]])</f>
        <v>0</v>
      </c>
      <c r="W115" s="2">
        <v>126.79755831875511</v>
      </c>
      <c r="X115" s="2">
        <v>133.7108911574183</v>
      </c>
      <c r="Y115" s="2">
        <v>52.560524507793886</v>
      </c>
      <c r="Z115" s="2">
        <v>104</v>
      </c>
      <c r="AA115" s="2">
        <f>AVERAGE(Tabella2[[#This Row],[V3_1]:[V3_4]])</f>
        <v>104.26724349599182</v>
      </c>
      <c r="AB115" s="2">
        <v>50.776264932419735</v>
      </c>
      <c r="AC115" s="2">
        <v>120</v>
      </c>
      <c r="AD115" s="2">
        <v>137.09693416759839</v>
      </c>
      <c r="AE115" s="2">
        <v>170.76239780164369</v>
      </c>
      <c r="AF115" s="2">
        <f>AVERAGE(Tabella2[[#This Row],[Y 450 B_1]:[Y 450 B_4]])</f>
        <v>119.65889922541547</v>
      </c>
    </row>
    <row r="116" spans="1:32" x14ac:dyDescent="0.25">
      <c r="A116" t="s">
        <v>127</v>
      </c>
      <c r="B116" t="s">
        <v>110</v>
      </c>
      <c r="C116" t="s">
        <v>140</v>
      </c>
      <c r="D116" s="2">
        <v>99.535083299438298</v>
      </c>
      <c r="E116" s="2">
        <v>423.0767864819008</v>
      </c>
      <c r="F116" s="2">
        <v>173.42525582025948</v>
      </c>
      <c r="G116" s="2">
        <v>111.7238929763577</v>
      </c>
      <c r="H116" s="2">
        <v>64.346850493025158</v>
      </c>
      <c r="I116" s="2">
        <v>69.920797090541299</v>
      </c>
      <c r="J116" s="2">
        <v>100.82733600638215</v>
      </c>
      <c r="K116" s="2">
        <v>132.63406349072463</v>
      </c>
      <c r="L116" s="2">
        <f>AVERAGE(Tabella2[[#This Row],[t0_1]:[t0_8]])</f>
        <v>146.93625820732871</v>
      </c>
      <c r="M116" s="2">
        <v>166.57348987375153</v>
      </c>
      <c r="N116" s="2">
        <v>252.82931219991127</v>
      </c>
      <c r="O116" s="2">
        <v>258</v>
      </c>
      <c r="P116" s="2">
        <v>355.34876239410966</v>
      </c>
      <c r="Q116" s="2">
        <f>AVERAGE(Tabella2[[#This Row],[LPAL_1]:[LPAL_4]])</f>
        <v>258.18789111694309</v>
      </c>
      <c r="R116" s="2">
        <v>141.47535203380539</v>
      </c>
      <c r="S116" s="2">
        <v>177.73099811333191</v>
      </c>
      <c r="T116" s="2">
        <v>96.717734952981473</v>
      </c>
      <c r="U116" s="2">
        <v>139</v>
      </c>
      <c r="V116" s="2">
        <f>AVERAGE(Tabella2[[#This Row],[SII_1]:[SII_4]])</f>
        <v>138.73102127502969</v>
      </c>
      <c r="W116" s="2">
        <v>105.03823870944613</v>
      </c>
      <c r="X116" s="2">
        <v>109.70697994751184</v>
      </c>
      <c r="Y116" s="2">
        <v>185.72949264682265</v>
      </c>
      <c r="Z116" s="2">
        <v>133</v>
      </c>
      <c r="AA116" s="2">
        <f>AVERAGE(Tabella2[[#This Row],[V3_1]:[V3_4]])</f>
        <v>133.36867782594516</v>
      </c>
      <c r="AB116" s="2">
        <v>58.39872010427402</v>
      </c>
      <c r="AC116" s="2">
        <v>76.147428126923813</v>
      </c>
      <c r="AD116" s="2">
        <v>83.280181228826351</v>
      </c>
      <c r="AE116" s="2">
        <v>116.96177457925229</v>
      </c>
      <c r="AF116" s="2">
        <f>AVERAGE(Tabella2[[#This Row],[Y 450 B_1]:[Y 450 B_4]])</f>
        <v>83.697026009819112</v>
      </c>
    </row>
    <row r="117" spans="1:32" x14ac:dyDescent="0.25">
      <c r="A117" t="s">
        <v>128</v>
      </c>
      <c r="B117" t="s">
        <v>110</v>
      </c>
      <c r="C117" t="s">
        <v>140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f>AVERAGE(Tabella2[[#This Row],[t0_1]:[t0_8]])</f>
        <v>0</v>
      </c>
      <c r="M117" s="2">
        <v>4.7507559064644642</v>
      </c>
      <c r="N117" s="2">
        <v>5.2402764376557665</v>
      </c>
      <c r="O117" s="2">
        <v>8</v>
      </c>
      <c r="P117" s="2">
        <v>14.985793686785049</v>
      </c>
      <c r="Q117" s="2">
        <f>AVERAGE(Tabella2[[#This Row],[LPAL_1]:[LPAL_4]])</f>
        <v>8.2442065077263198</v>
      </c>
      <c r="R117" s="2">
        <v>0</v>
      </c>
      <c r="S117" s="2">
        <v>0</v>
      </c>
      <c r="T117" s="2">
        <v>0</v>
      </c>
      <c r="U117" s="2">
        <v>0</v>
      </c>
      <c r="V117" s="2">
        <f>AVERAGE(Tabella2[[#This Row],[SII_1]:[SII_4]])</f>
        <v>0</v>
      </c>
      <c r="W117" s="2">
        <v>5.4757430417372568</v>
      </c>
      <c r="X117" s="2">
        <v>9.1533261676711781</v>
      </c>
      <c r="Y117" s="2">
        <v>0</v>
      </c>
      <c r="Z117" s="2">
        <v>5</v>
      </c>
      <c r="AA117" s="2">
        <f>AVERAGE(Tabella2[[#This Row],[V3_1]:[V3_4]])</f>
        <v>4.9072673023521087</v>
      </c>
      <c r="AB117" s="2">
        <v>9</v>
      </c>
      <c r="AC117" s="2">
        <v>5.1849229467207678</v>
      </c>
      <c r="AD117" s="2">
        <v>10.167445446291978</v>
      </c>
      <c r="AE117" s="2">
        <v>12.685353556854329</v>
      </c>
      <c r="AF117" s="2">
        <f>AVERAGE(Tabella2[[#This Row],[Y 450 B_1]:[Y 450 B_4]])</f>
        <v>9.2594304874667692</v>
      </c>
    </row>
    <row r="118" spans="1:32" x14ac:dyDescent="0.25">
      <c r="A118" t="s">
        <v>129</v>
      </c>
      <c r="B118" t="s">
        <v>110</v>
      </c>
      <c r="C118" t="s">
        <v>140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f>AVERAGE(Tabella2[[#This Row],[t0_1]:[t0_8]])</f>
        <v>0</v>
      </c>
      <c r="M118" s="2">
        <v>13.072709495768171</v>
      </c>
      <c r="N118" s="2">
        <v>34.688430342984155</v>
      </c>
      <c r="O118" s="2">
        <v>49.922026992471388</v>
      </c>
      <c r="P118" s="2">
        <v>29.568182254107459</v>
      </c>
      <c r="Q118" s="2">
        <f>AVERAGE(Tabella2[[#This Row],[LPAL_1]:[LPAL_4]])</f>
        <v>31.812837271332793</v>
      </c>
      <c r="R118" s="2">
        <v>0</v>
      </c>
      <c r="S118" s="2">
        <v>0</v>
      </c>
      <c r="T118" s="2">
        <v>0</v>
      </c>
      <c r="U118" s="2">
        <v>0</v>
      </c>
      <c r="V118" s="2">
        <f>AVERAGE(Tabella2[[#This Row],[SII_1]:[SII_4]])</f>
        <v>0</v>
      </c>
      <c r="W118" s="2">
        <v>13.421672579516695</v>
      </c>
      <c r="X118" s="2">
        <v>37.392096750752529</v>
      </c>
      <c r="Y118" s="2">
        <v>6.7460351175773612</v>
      </c>
      <c r="Z118" s="2">
        <v>19</v>
      </c>
      <c r="AA118" s="2">
        <f>AVERAGE(Tabella2[[#This Row],[V3_1]:[V3_4]])</f>
        <v>19.139951111961647</v>
      </c>
      <c r="AB118" s="2">
        <v>0</v>
      </c>
      <c r="AC118" s="2">
        <v>0</v>
      </c>
      <c r="AD118" s="2">
        <v>0</v>
      </c>
      <c r="AE118" s="2">
        <v>0</v>
      </c>
      <c r="AF118" s="2">
        <f>AVERAGE(Tabella2[[#This Row],[Y 450 B_1]:[Y 450 B_4]])</f>
        <v>0</v>
      </c>
    </row>
    <row r="119" spans="1:32" x14ac:dyDescent="0.25">
      <c r="A119" t="s">
        <v>130</v>
      </c>
      <c r="B119" t="s">
        <v>110</v>
      </c>
      <c r="C119" t="s">
        <v>140</v>
      </c>
      <c r="D119" s="2">
        <v>17.746745182816703</v>
      </c>
      <c r="E119" s="2">
        <v>68.993426235066835</v>
      </c>
      <c r="F119" s="2">
        <v>39.072809429484927</v>
      </c>
      <c r="G119" s="2">
        <v>23.063896322779428</v>
      </c>
      <c r="H119" s="2">
        <v>9.7205980215935135</v>
      </c>
      <c r="I119" s="2">
        <v>6.3793645670843224</v>
      </c>
      <c r="J119" s="2">
        <v>23.646846335988087</v>
      </c>
      <c r="K119" s="2">
        <v>31.693978614691961</v>
      </c>
      <c r="L119" s="2">
        <f>AVERAGE(Tabella2[[#This Row],[t0_1]:[t0_8]])</f>
        <v>27.539708088688222</v>
      </c>
      <c r="M119" s="2">
        <v>27.514481073400944</v>
      </c>
      <c r="N119" s="2">
        <v>39.54524619265122</v>
      </c>
      <c r="O119" s="2">
        <v>68.371048085691243</v>
      </c>
      <c r="P119" s="2">
        <v>47.901575517340873</v>
      </c>
      <c r="Q119" s="2">
        <f>AVERAGE(Tabella2[[#This Row],[LPAL_1]:[LPAL_4]])</f>
        <v>45.83308771727107</v>
      </c>
      <c r="R119" s="2">
        <v>31.821880812806054</v>
      </c>
      <c r="S119" s="2">
        <v>44.936496278282171</v>
      </c>
      <c r="T119" s="2">
        <v>12.16545504628639</v>
      </c>
      <c r="U119" s="2">
        <v>24.862649471438836</v>
      </c>
      <c r="V119" s="2">
        <f>AVERAGE(Tabella2[[#This Row],[SII_1]:[SII_4]])</f>
        <v>28.446620402203358</v>
      </c>
      <c r="W119" s="2">
        <v>16.437115705899295</v>
      </c>
      <c r="X119" s="2">
        <v>15.775039912105457</v>
      </c>
      <c r="Y119" s="2">
        <v>7.129872464145814</v>
      </c>
      <c r="Z119" s="2">
        <v>13</v>
      </c>
      <c r="AA119" s="2">
        <f>AVERAGE(Tabella2[[#This Row],[V3_1]:[V3_4]])</f>
        <v>13.085507020537641</v>
      </c>
      <c r="AB119" s="2">
        <v>7.3492378741412168</v>
      </c>
      <c r="AC119" s="2">
        <v>11.678669653717625</v>
      </c>
      <c r="AD119" s="2">
        <v>11.994468935599121</v>
      </c>
      <c r="AE119" s="2">
        <v>17.443025974260085</v>
      </c>
      <c r="AF119" s="2">
        <f>AVERAGE(Tabella2[[#This Row],[Y 450 B_1]:[Y 450 B_4]])</f>
        <v>12.116350609429514</v>
      </c>
    </row>
    <row r="120" spans="1:32" x14ac:dyDescent="0.25">
      <c r="A120" t="s">
        <v>131</v>
      </c>
      <c r="B120" t="s">
        <v>110</v>
      </c>
      <c r="C120" t="s">
        <v>140</v>
      </c>
      <c r="D120" s="2">
        <v>5.4669094132382234</v>
      </c>
      <c r="E120" s="2">
        <v>0</v>
      </c>
      <c r="F120" s="2">
        <v>39.00325227443809</v>
      </c>
      <c r="G120" s="2">
        <v>0</v>
      </c>
      <c r="H120" s="2">
        <v>57.185458179068625</v>
      </c>
      <c r="I120" s="2">
        <v>0</v>
      </c>
      <c r="J120" s="2">
        <v>45.62326035859229</v>
      </c>
      <c r="K120" s="2">
        <v>64.79021364547593</v>
      </c>
      <c r="L120" s="2">
        <f>AVERAGE(Tabella2[[#This Row],[t0_1]:[t0_8]])</f>
        <v>26.508636733851645</v>
      </c>
      <c r="M120" s="2">
        <v>0</v>
      </c>
      <c r="N120" s="2">
        <v>0</v>
      </c>
      <c r="O120" s="2">
        <v>0</v>
      </c>
      <c r="P120" s="2">
        <v>0</v>
      </c>
      <c r="Q120" s="2">
        <f>AVERAGE(Tabella2[[#This Row],[LPAL_1]:[LPAL_4]])</f>
        <v>0</v>
      </c>
      <c r="R120" s="2">
        <v>0</v>
      </c>
      <c r="S120" s="2">
        <v>0</v>
      </c>
      <c r="T120" s="2">
        <v>0</v>
      </c>
      <c r="U120" s="2">
        <v>0</v>
      </c>
      <c r="V120" s="2">
        <f>AVERAGE(Tabella2[[#This Row],[SII_1]:[SII_4]])</f>
        <v>0</v>
      </c>
      <c r="W120" s="2">
        <v>0</v>
      </c>
      <c r="X120" s="2">
        <v>0</v>
      </c>
      <c r="Y120" s="2">
        <v>0</v>
      </c>
      <c r="Z120" s="2">
        <v>0</v>
      </c>
      <c r="AA120" s="2">
        <f>AVERAGE(Tabella2[[#This Row],[V3_1]:[V3_4]])</f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f>AVERAGE(Tabella2[[#This Row],[Y 450 B_1]:[Y 450 B_4]])</f>
        <v>0</v>
      </c>
    </row>
    <row r="121" spans="1:32" x14ac:dyDescent="0.25">
      <c r="A121" t="s">
        <v>132</v>
      </c>
      <c r="B121" t="s">
        <v>110</v>
      </c>
      <c r="C121" t="s">
        <v>140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f>AVERAGE(Tabella2[[#This Row],[t0_1]:[t0_8]])</f>
        <v>0</v>
      </c>
      <c r="M121" s="2">
        <v>4.1900286129849089</v>
      </c>
      <c r="N121" s="2">
        <v>7.5112633999680254</v>
      </c>
      <c r="O121" s="2">
        <v>7</v>
      </c>
      <c r="P121" s="2">
        <v>9.9212237506317322</v>
      </c>
      <c r="Q121" s="2">
        <f>AVERAGE(Tabella2[[#This Row],[LPAL_1]:[LPAL_4]])</f>
        <v>7.1556289408961664</v>
      </c>
      <c r="R121" s="2">
        <v>8.5764620319993856</v>
      </c>
      <c r="S121" s="2">
        <v>7</v>
      </c>
      <c r="T121" s="2">
        <v>12.078283640381519</v>
      </c>
      <c r="U121" s="2">
        <v>1.5867671112735962</v>
      </c>
      <c r="V121" s="2">
        <f>AVERAGE(Tabella2[[#This Row],[SII_1]:[SII_4]])</f>
        <v>7.3103781959136249</v>
      </c>
      <c r="W121" s="2">
        <v>13.065341482860841</v>
      </c>
      <c r="X121" s="2">
        <v>45.920561060006115</v>
      </c>
      <c r="Y121" s="2">
        <v>13.414679771093214</v>
      </c>
      <c r="Z121" s="2">
        <v>42.902919456772224</v>
      </c>
      <c r="AA121" s="2">
        <f>AVERAGE(Tabella2[[#This Row],[V3_1]:[V3_4]])</f>
        <v>28.825875442683099</v>
      </c>
      <c r="AB121" s="2">
        <v>0</v>
      </c>
      <c r="AC121" s="2">
        <v>0</v>
      </c>
      <c r="AD121" s="2">
        <v>0</v>
      </c>
      <c r="AE121" s="2">
        <v>0</v>
      </c>
      <c r="AF121" s="2">
        <f>AVERAGE(Tabella2[[#This Row],[Y 450 B_1]:[Y 450 B_4]])</f>
        <v>0</v>
      </c>
    </row>
    <row r="122" spans="1:32" x14ac:dyDescent="0.25">
      <c r="A122" t="s">
        <v>133</v>
      </c>
      <c r="B122" t="s">
        <v>110</v>
      </c>
      <c r="C122" t="s">
        <v>141</v>
      </c>
      <c r="D122" s="2">
        <v>9.9920009432601322</v>
      </c>
      <c r="E122" s="2">
        <v>30.195050101520362</v>
      </c>
      <c r="F122" s="2">
        <v>22.373626037104227</v>
      </c>
      <c r="G122" s="2">
        <v>10.840210251970518</v>
      </c>
      <c r="H122" s="2">
        <v>9.0696160287719607</v>
      </c>
      <c r="I122" s="2">
        <v>3.1846343824675354</v>
      </c>
      <c r="J122" s="2">
        <v>6.1463558346455489</v>
      </c>
      <c r="K122" s="2">
        <v>10.835602938997129</v>
      </c>
      <c r="L122" s="2">
        <f>AVERAGE(Tabella2[[#This Row],[t0_1]:[t0_8]])</f>
        <v>12.829637064842176</v>
      </c>
      <c r="M122" s="2">
        <v>6.2124651825048822</v>
      </c>
      <c r="N122" s="2">
        <v>12.120801192969111</v>
      </c>
      <c r="O122" s="2">
        <v>17.987258206813106</v>
      </c>
      <c r="P122" s="2">
        <v>10.904770802033783</v>
      </c>
      <c r="Q122" s="2">
        <f>AVERAGE(Tabella2[[#This Row],[LPAL_1]:[LPAL_4]])</f>
        <v>11.80632384608022</v>
      </c>
      <c r="R122" s="2">
        <v>16.402935444213938</v>
      </c>
      <c r="S122" s="2">
        <v>24.020323902102863</v>
      </c>
      <c r="T122" s="2">
        <v>6.3097107904474639</v>
      </c>
      <c r="U122" s="2">
        <v>9.1169425570552711</v>
      </c>
      <c r="V122" s="2">
        <f>AVERAGE(Tabella2[[#This Row],[SII_1]:[SII_4]])</f>
        <v>13.962478173454883</v>
      </c>
      <c r="W122" s="2">
        <v>5.0533933571024097</v>
      </c>
      <c r="X122" s="2">
        <v>15.522025299705106</v>
      </c>
      <c r="Y122" s="2">
        <v>6.1319316540240205</v>
      </c>
      <c r="Z122" s="2">
        <v>20.40366240934053</v>
      </c>
      <c r="AA122" s="2">
        <f>AVERAGE(Tabella2[[#This Row],[V3_1]:[V3_4]])</f>
        <v>11.777753180043018</v>
      </c>
      <c r="AB122" s="2">
        <v>9</v>
      </c>
      <c r="AC122" s="2">
        <v>8.3722359262267823</v>
      </c>
      <c r="AD122" s="2">
        <v>7.2384624648542335</v>
      </c>
      <c r="AE122" s="2">
        <v>9.9460043652640433</v>
      </c>
      <c r="AF122" s="2">
        <f>AVERAGE(Tabella2[[#This Row],[Y 450 B_1]:[Y 450 B_4]])</f>
        <v>8.6391756890862652</v>
      </c>
    </row>
    <row r="123" spans="1:32" x14ac:dyDescent="0.25">
      <c r="A123" t="s">
        <v>134</v>
      </c>
      <c r="B123" t="s">
        <v>110</v>
      </c>
      <c r="D123" s="2">
        <v>34.759947867331853</v>
      </c>
      <c r="E123" s="2">
        <v>43</v>
      </c>
      <c r="F123" s="2">
        <v>49.803059668053862</v>
      </c>
      <c r="G123" s="2">
        <v>53.215078120775516</v>
      </c>
      <c r="H123" s="2">
        <v>26.372039922093734</v>
      </c>
      <c r="I123" s="2">
        <v>32.500842854098913</v>
      </c>
      <c r="J123" s="2">
        <v>47.48986889820717</v>
      </c>
      <c r="K123" s="2">
        <v>60.281985557755171</v>
      </c>
      <c r="L123" s="2">
        <f>AVERAGE(Tabella2[[#This Row],[t0_1]:[t0_8]])</f>
        <v>43.427852861039526</v>
      </c>
      <c r="M123" s="2">
        <v>0</v>
      </c>
      <c r="N123" s="2">
        <v>0</v>
      </c>
      <c r="O123" s="2">
        <v>0</v>
      </c>
      <c r="P123" s="2">
        <v>0</v>
      </c>
      <c r="Q123" s="2">
        <f>AVERAGE(Tabella2[[#This Row],[LPAL_1]:[LPAL_4]])</f>
        <v>0</v>
      </c>
      <c r="R123" s="2">
        <v>0</v>
      </c>
      <c r="S123" s="2">
        <v>0</v>
      </c>
      <c r="T123" s="2">
        <v>0</v>
      </c>
      <c r="U123" s="2">
        <v>0</v>
      </c>
      <c r="V123" s="2">
        <f>AVERAGE(Tabella2[[#This Row],[SII_1]:[SII_4]])</f>
        <v>0</v>
      </c>
      <c r="W123" s="2">
        <v>0</v>
      </c>
      <c r="X123" s="2">
        <v>0</v>
      </c>
      <c r="Y123" s="2">
        <v>0</v>
      </c>
      <c r="Z123" s="2">
        <v>0</v>
      </c>
      <c r="AA123" s="2">
        <f>AVERAGE(Tabella2[[#This Row],[V3_1]:[V3_4]])</f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f>AVERAGE(Tabella2[[#This Row],[Y 450 B_1]:[Y 450 B_4]])</f>
        <v>0</v>
      </c>
    </row>
    <row r="124" spans="1:32" x14ac:dyDescent="0.25">
      <c r="A124" t="s">
        <v>135</v>
      </c>
      <c r="B124" t="s">
        <v>110</v>
      </c>
      <c r="C124" t="s">
        <v>140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f>AVERAGE(Tabella2[[#This Row],[t0_1]:[t0_8]])</f>
        <v>0</v>
      </c>
      <c r="M124" s="2">
        <v>3.7131151030243914</v>
      </c>
      <c r="N124" s="2">
        <v>4.1316730910338979</v>
      </c>
      <c r="O124" s="2">
        <v>11.362169675390826</v>
      </c>
      <c r="P124" s="2">
        <v>8.1972390599888456</v>
      </c>
      <c r="Q124" s="2">
        <f>AVERAGE(Tabella2[[#This Row],[LPAL_1]:[LPAL_4]])</f>
        <v>6.8510492323594896</v>
      </c>
      <c r="R124" s="2">
        <v>0</v>
      </c>
      <c r="S124" s="2">
        <v>10.106489448837788</v>
      </c>
      <c r="T124" s="2">
        <v>6.2090078975221941</v>
      </c>
      <c r="U124" s="2">
        <v>1.9685921702171749</v>
      </c>
      <c r="V124" s="2">
        <f>AVERAGE(Tabella2[[#This Row],[SII_1]:[SII_4]])</f>
        <v>4.5710223791442894</v>
      </c>
      <c r="W124" s="2">
        <v>4.4363194521138105</v>
      </c>
      <c r="X124" s="2">
        <v>1.4760329644741534</v>
      </c>
      <c r="Y124" s="2">
        <v>0</v>
      </c>
      <c r="Z124" s="2">
        <v>11.511890467046054</v>
      </c>
      <c r="AA124" s="2">
        <f>AVERAGE(Tabella2[[#This Row],[V3_1]:[V3_4]])</f>
        <v>4.3560607209085047</v>
      </c>
      <c r="AB124" s="2">
        <v>0</v>
      </c>
      <c r="AC124" s="2">
        <v>0</v>
      </c>
      <c r="AD124" s="2">
        <v>0</v>
      </c>
      <c r="AE124" s="2">
        <v>0</v>
      </c>
      <c r="AF124" s="2">
        <f>AVERAGE(Tabella2[[#This Row],[Y 450 B_1]:[Y 450 B_4]])</f>
        <v>0</v>
      </c>
    </row>
    <row r="125" spans="1:32" x14ac:dyDescent="0.25">
      <c r="A125" t="s">
        <v>136</v>
      </c>
      <c r="B125" t="s">
        <v>110</v>
      </c>
      <c r="C125" t="s">
        <v>140</v>
      </c>
      <c r="D125" s="2">
        <v>9.0536969085623173</v>
      </c>
      <c r="E125" s="2">
        <v>51.908775379433116</v>
      </c>
      <c r="F125" s="2">
        <v>29.639683976189939</v>
      </c>
      <c r="G125" s="2">
        <v>25.243542954023528</v>
      </c>
      <c r="H125" s="2">
        <v>12.840381806259456</v>
      </c>
      <c r="I125" s="2">
        <v>4.4863561875133851</v>
      </c>
      <c r="J125" s="2">
        <v>38.591757880257553</v>
      </c>
      <c r="K125" s="2">
        <v>60.898109383748455</v>
      </c>
      <c r="L125" s="2">
        <f>AVERAGE(Tabella2[[#This Row],[t0_1]:[t0_8]])</f>
        <v>29.082788059498466</v>
      </c>
      <c r="M125" s="2">
        <v>27.510647217749323</v>
      </c>
      <c r="N125" s="2">
        <v>27.521913719504674</v>
      </c>
      <c r="O125" s="2">
        <v>33</v>
      </c>
      <c r="P125" s="2">
        <v>43.587397083117786</v>
      </c>
      <c r="Q125" s="2">
        <f>AVERAGE(Tabella2[[#This Row],[LPAL_1]:[LPAL_4]])</f>
        <v>32.904989505092949</v>
      </c>
      <c r="R125" s="2">
        <v>29.335325696910346</v>
      </c>
      <c r="S125" s="2">
        <v>32.728979187948283</v>
      </c>
      <c r="T125" s="2">
        <v>18.62877927471494</v>
      </c>
      <c r="U125" s="2">
        <v>21.594436384363124</v>
      </c>
      <c r="V125" s="2">
        <f>AVERAGE(Tabella2[[#This Row],[SII_1]:[SII_4]])</f>
        <v>25.571880135984173</v>
      </c>
      <c r="W125" s="2">
        <v>30.860862570219894</v>
      </c>
      <c r="X125" s="2">
        <v>24.500456286474147</v>
      </c>
      <c r="Y125" s="2">
        <v>33</v>
      </c>
      <c r="Z125" s="2">
        <v>44.026661032134975</v>
      </c>
      <c r="AA125" s="2">
        <f>AVERAGE(Tabella2[[#This Row],[V3_1]:[V3_4]])</f>
        <v>33.096994972207256</v>
      </c>
      <c r="AB125" s="2">
        <v>10.66454292569281</v>
      </c>
      <c r="AC125" s="2">
        <v>17.394212794050645</v>
      </c>
      <c r="AD125" s="2">
        <v>18.770539429052981</v>
      </c>
      <c r="AE125" s="2">
        <v>25.111982647703972</v>
      </c>
      <c r="AF125" s="2">
        <f>AVERAGE(Tabella2[[#This Row],[Y 450 B_1]:[Y 450 B_4]])</f>
        <v>17.9853194491251</v>
      </c>
    </row>
    <row r="126" spans="1:32" x14ac:dyDescent="0.25">
      <c r="A126" t="s">
        <v>137</v>
      </c>
      <c r="B126" t="s">
        <v>110</v>
      </c>
      <c r="C126" t="s">
        <v>140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f>AVERAGE(Tabella2[[#This Row],[t0_1]:[t0_8]])</f>
        <v>0</v>
      </c>
      <c r="M126" s="2">
        <v>85.93687175162826</v>
      </c>
      <c r="N126" s="2">
        <v>120.72071109252029</v>
      </c>
      <c r="O126" s="2">
        <v>125</v>
      </c>
      <c r="P126" s="2">
        <v>169.40063322099721</v>
      </c>
      <c r="Q126" s="2">
        <f>AVERAGE(Tabella2[[#This Row],[LPAL_1]:[LPAL_4]])</f>
        <v>125.26455401628644</v>
      </c>
      <c r="R126" s="2">
        <v>81.546082328842473</v>
      </c>
      <c r="S126" s="2">
        <v>92.026688629869881</v>
      </c>
      <c r="T126" s="2">
        <v>67.514530715122248</v>
      </c>
      <c r="U126" s="2">
        <v>54.389813263510703</v>
      </c>
      <c r="V126" s="2">
        <f>AVERAGE(Tabella2[[#This Row],[SII_1]:[SII_4]])</f>
        <v>73.869278734336319</v>
      </c>
      <c r="W126" s="2">
        <v>58.228970864470938</v>
      </c>
      <c r="X126" s="2">
        <v>50.619769322326114</v>
      </c>
      <c r="Y126" s="2">
        <v>18.030647457938155</v>
      </c>
      <c r="Z126" s="2">
        <v>42</v>
      </c>
      <c r="AA126" s="2">
        <f>AVERAGE(Tabella2[[#This Row],[V3_1]:[V3_4]])</f>
        <v>42.219846911183801</v>
      </c>
      <c r="AB126" s="2">
        <v>29.165706971644553</v>
      </c>
      <c r="AC126" s="2">
        <v>50.116571202695141</v>
      </c>
      <c r="AD126" s="2">
        <v>48.75375847421693</v>
      </c>
      <c r="AE126" s="2">
        <v>73.606476564848052</v>
      </c>
      <c r="AF126" s="2">
        <f>AVERAGE(Tabella2[[#This Row],[Y 450 B_1]:[Y 450 B_4]])</f>
        <v>50.410628303351174</v>
      </c>
    </row>
    <row r="127" spans="1:32" x14ac:dyDescent="0.25">
      <c r="A127" t="s">
        <v>138</v>
      </c>
      <c r="B127" t="s">
        <v>110</v>
      </c>
      <c r="C127" t="s">
        <v>140</v>
      </c>
      <c r="D127" s="2">
        <v>138.67083737488483</v>
      </c>
      <c r="E127" s="2">
        <v>142</v>
      </c>
      <c r="F127" s="2">
        <v>138.73003755928127</v>
      </c>
      <c r="G127" s="2">
        <v>158.00735682844092</v>
      </c>
      <c r="H127" s="2">
        <v>105.61871032269093</v>
      </c>
      <c r="I127" s="2">
        <v>106.60621350574621</v>
      </c>
      <c r="J127" s="2">
        <v>153.25419452065753</v>
      </c>
      <c r="K127" s="2">
        <v>196.34169915139097</v>
      </c>
      <c r="L127" s="2">
        <f>AVERAGE(Tabella2[[#This Row],[t0_1]:[t0_8]])</f>
        <v>142.40363115788659</v>
      </c>
      <c r="M127" s="2">
        <v>337.62134833724485</v>
      </c>
      <c r="N127" s="2">
        <v>391.72825312691549</v>
      </c>
      <c r="O127" s="2">
        <v>431</v>
      </c>
      <c r="P127" s="2">
        <v>564.60535109293528</v>
      </c>
      <c r="Q127" s="2">
        <f>AVERAGE(Tabella2[[#This Row],[LPAL_1]:[LPAL_4]])</f>
        <v>431.23873813927389</v>
      </c>
      <c r="R127" s="2">
        <v>300.26204212766083</v>
      </c>
      <c r="S127" s="2">
        <v>310.47411327044358</v>
      </c>
      <c r="T127" s="2">
        <v>230.65532395263739</v>
      </c>
      <c r="U127" s="2">
        <v>363.97360950093804</v>
      </c>
      <c r="V127" s="2">
        <f>AVERAGE(Tabella2[[#This Row],[SII_1]:[SII_4]])</f>
        <v>301.34127221291993</v>
      </c>
      <c r="W127" s="2">
        <v>128.62479291992165</v>
      </c>
      <c r="X127" s="2">
        <v>125.87171227928351</v>
      </c>
      <c r="Y127" s="2">
        <v>63.04791526819163</v>
      </c>
      <c r="Z127" s="2">
        <v>106</v>
      </c>
      <c r="AA127" s="2">
        <f>AVERAGE(Tabella2[[#This Row],[V3_1]:[V3_4]])</f>
        <v>105.88610511684919</v>
      </c>
      <c r="AB127" s="2">
        <v>85.072232553837424</v>
      </c>
      <c r="AC127" s="2">
        <v>136.85642765356738</v>
      </c>
      <c r="AD127" s="2">
        <v>67.769537215163226</v>
      </c>
      <c r="AE127" s="2">
        <v>173.55246807206589</v>
      </c>
      <c r="AF127" s="2">
        <f>AVERAGE(Tabella2[[#This Row],[Y 450 B_1]:[Y 450 B_4]])</f>
        <v>115.81266637365847</v>
      </c>
    </row>
    <row r="128" spans="1:32" x14ac:dyDescent="0.25">
      <c r="A128" t="s">
        <v>139</v>
      </c>
      <c r="B128" t="s">
        <v>110</v>
      </c>
      <c r="C128" t="s">
        <v>140</v>
      </c>
      <c r="D128" s="2">
        <v>67.052215752353007</v>
      </c>
      <c r="E128" s="2">
        <v>84</v>
      </c>
      <c r="F128" s="2">
        <v>96.455959143299523</v>
      </c>
      <c r="G128" s="2">
        <v>110.09167621361841</v>
      </c>
      <c r="H128" s="2">
        <v>43.323770421255212</v>
      </c>
      <c r="I128" s="2">
        <v>32.442541870516294</v>
      </c>
      <c r="J128" s="2">
        <v>163.25860129366771</v>
      </c>
      <c r="K128" s="2">
        <v>74.838461202975822</v>
      </c>
      <c r="L128" s="2">
        <f>AVERAGE(Tabella2[[#This Row],[t0_1]:[t0_8]])</f>
        <v>83.932903237210752</v>
      </c>
      <c r="M128" s="2">
        <v>89.025120192298701</v>
      </c>
      <c r="N128" s="2">
        <v>68.273716613943122</v>
      </c>
      <c r="O128" s="2">
        <v>148.94780439971206</v>
      </c>
      <c r="P128" s="2">
        <v>144.75326766408085</v>
      </c>
      <c r="Q128" s="2">
        <f>AVERAGE(Tabella2[[#This Row],[LPAL_1]:[LPAL_4]])</f>
        <v>112.74997721750869</v>
      </c>
      <c r="R128" s="2">
        <v>76.702480528373314</v>
      </c>
      <c r="S128" s="2">
        <v>69.821561255925516</v>
      </c>
      <c r="T128" s="2">
        <v>52.117278509840936</v>
      </c>
      <c r="U128" s="2">
        <v>62.748476831384309</v>
      </c>
      <c r="V128" s="2">
        <f>AVERAGE(Tabella2[[#This Row],[SII_1]:[SII_4]])</f>
        <v>65.347449281381017</v>
      </c>
      <c r="W128" s="2">
        <v>50.245601980153488</v>
      </c>
      <c r="X128" s="2">
        <v>49.565687360652795</v>
      </c>
      <c r="Y128" s="2">
        <v>30.806908824835023</v>
      </c>
      <c r="Z128" s="2">
        <v>44</v>
      </c>
      <c r="AA128" s="2">
        <f>AVERAGE(Tabella2[[#This Row],[V3_1]:[V3_4]])</f>
        <v>43.654549541410326</v>
      </c>
      <c r="AB128" s="2">
        <v>22.376858017867487</v>
      </c>
      <c r="AC128" s="2">
        <v>32.517679929745753</v>
      </c>
      <c r="AD128" s="2">
        <v>36.347131163269957</v>
      </c>
      <c r="AE128" s="2">
        <v>42.586791483167296</v>
      </c>
      <c r="AF128" s="2">
        <f>AVERAGE(Tabella2[[#This Row],[Y 450 B_1]:[Y 450 B_4]])</f>
        <v>33.457115148512628</v>
      </c>
    </row>
    <row r="129" spans="1:32" x14ac:dyDescent="0.25">
      <c r="A129" t="s">
        <v>171</v>
      </c>
      <c r="D129" s="2">
        <f>SUBTOTAL(109,Tabella2[t0_1])</f>
        <v>2891.3861498402266</v>
      </c>
      <c r="E129" s="2">
        <f>SUBTOTAL(109,Tabella2[t0_2])</f>
        <v>4550.3201203169237</v>
      </c>
      <c r="F129" s="2">
        <f>SUBTOTAL(109,Tabella2[t0_3])</f>
        <v>4668.3918186171486</v>
      </c>
      <c r="G129" s="2">
        <f>SUBTOTAL(109,Tabella2[t0_4])</f>
        <v>3327.1775334098829</v>
      </c>
      <c r="H129" s="2">
        <f>SUBTOTAL(109,Tabella2[t0_5])</f>
        <v>3309.6670452969788</v>
      </c>
      <c r="I129" s="2">
        <f>SUBTOTAL(109,Tabella2[t0_6])</f>
        <v>2114.2148460612466</v>
      </c>
      <c r="J129" s="2">
        <f>SUBTOTAL(109,Tabella2[t0_7])</f>
        <v>4385.6841168995161</v>
      </c>
      <c r="K129" s="2">
        <f>SUBTOTAL(109,Tabella2[t0_8])</f>
        <v>5769.4170680390289</v>
      </c>
      <c r="L129" s="2">
        <f>SUBTOTAL(109,Tabella2[Mean t0])</f>
        <v>3877.0323373101187</v>
      </c>
      <c r="M129" s="2">
        <f>SUBTOTAL(109,Tabella2[LPAL_1])</f>
        <v>5601.1289677715586</v>
      </c>
      <c r="N129" s="2">
        <f>SUBTOTAL(109,Tabella2[LPAL_2])</f>
        <v>6319.0006165554341</v>
      </c>
      <c r="O129" s="2">
        <f>SUBTOTAL(109,Tabella2[LPAL_3])</f>
        <v>8753.1662520394475</v>
      </c>
      <c r="P129" s="2">
        <f>SUBTOTAL(109,Tabella2[LPAL_4])</f>
        <v>8516.3498554914386</v>
      </c>
      <c r="Q129" s="2">
        <f>SUBTOTAL(109,Tabella2[Mean LPAL])</f>
        <v>7297.4114229644711</v>
      </c>
      <c r="R129" s="2">
        <f>SUBTOTAL(109,Tabella2[SII_1])</f>
        <v>4996.6331579001035</v>
      </c>
      <c r="S129" s="2">
        <f>SUBTOTAL(109,Tabella2[SII_2])</f>
        <v>5199.9768295267604</v>
      </c>
      <c r="T129" s="2">
        <f>SUBTOTAL(109,Tabella2[SII_3])</f>
        <v>3722.3306882097695</v>
      </c>
      <c r="U129" s="2">
        <f>SUBTOTAL(109,Tabella2[SII_4])</f>
        <v>4134.8297627157963</v>
      </c>
      <c r="V129" s="2">
        <f>SUBTOTAL(109,Tabella2[Mean SII])</f>
        <v>4513.4426095881063</v>
      </c>
      <c r="W129" s="2">
        <f>SUBTOTAL(109,Tabella2[V3_1])</f>
        <v>4952.7585185928101</v>
      </c>
      <c r="X129" s="2">
        <f>SUBTOTAL(109,Tabella2[V3_2])</f>
        <v>4802.5638338500894</v>
      </c>
      <c r="Y129" s="2">
        <f>SUBTOTAL(109,Tabella2[V3_3])</f>
        <v>3464.9767598610374</v>
      </c>
      <c r="Z129" s="2">
        <f>SUBTOTAL(109,Tabella2[V3_4])</f>
        <v>6356.1731505250937</v>
      </c>
      <c r="AA129" s="2">
        <f>SUBTOTAL(109,Tabella2[Mean V3])</f>
        <v>4894.1180657072582</v>
      </c>
      <c r="AB129" s="2">
        <f>SUBTOTAL(109,Tabella2[Y 450 B_1])</f>
        <v>2303.2481940244124</v>
      </c>
      <c r="AC129" s="2">
        <f>SUBTOTAL(109,Tabella2[Y 450 B_2])</f>
        <v>2790.5790090560035</v>
      </c>
      <c r="AD129" s="2">
        <f>SUBTOTAL(109,Tabella2[Y 450 B_3])</f>
        <v>2925.0921131107775</v>
      </c>
      <c r="AE129" s="2">
        <f>SUBTOTAL(109,Tabella2[Y 450 B_4])</f>
        <v>3613.8590685856407</v>
      </c>
      <c r="AF129" s="2">
        <f>SUBTOTAL(109,Tabella2[Mean Y 450 B])</f>
        <v>2908.1945961942083</v>
      </c>
    </row>
  </sheetData>
  <phoneticPr fontId="2" type="noConversion"/>
  <conditionalFormatting sqref="A3:D10">
    <cfRule type="cellIs" dxfId="242" priority="1" operator="equal">
      <formula>"/"</formula>
    </cfRule>
  </conditionalFormatting>
  <conditionalFormatting sqref="E3:AF10 A11:AF128">
    <cfRule type="cellIs" dxfId="241" priority="2" operator="equal">
      <formula>"/"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9D663-83F8-418A-AE96-BB04673453B0}">
  <dimension ref="A1:AN62"/>
  <sheetViews>
    <sheetView topLeftCell="A4" workbookViewId="0">
      <selection activeCell="A15" sqref="A15"/>
    </sheetView>
  </sheetViews>
  <sheetFormatPr defaultColWidth="10.875" defaultRowHeight="15.75" x14ac:dyDescent="0.25"/>
  <cols>
    <col min="1" max="1" width="50.875" style="2" bestFit="1" customWidth="1"/>
    <col min="2" max="2" width="16.625" style="2" bestFit="1" customWidth="1"/>
    <col min="3" max="16384" width="10.875" style="2"/>
  </cols>
  <sheetData>
    <row r="1" spans="1:40" x14ac:dyDescent="0.25">
      <c r="A1" t="s">
        <v>173</v>
      </c>
    </row>
    <row r="2" spans="1:40" x14ac:dyDescent="0.25">
      <c r="A2" s="2" t="s">
        <v>0</v>
      </c>
      <c r="B2" s="2" t="s">
        <v>174</v>
      </c>
      <c r="C2" s="2" t="s">
        <v>2</v>
      </c>
      <c r="D2" s="2" t="s">
        <v>142</v>
      </c>
      <c r="E2" s="2" t="s">
        <v>143</v>
      </c>
      <c r="F2" s="2" t="s">
        <v>144</v>
      </c>
      <c r="G2" s="2" t="s">
        <v>145</v>
      </c>
      <c r="H2" s="2" t="s">
        <v>146</v>
      </c>
      <c r="I2" s="2" t="s">
        <v>147</v>
      </c>
      <c r="J2" s="2" t="s">
        <v>150</v>
      </c>
      <c r="K2" s="2" t="s">
        <v>175</v>
      </c>
      <c r="L2" s="2" t="s">
        <v>176</v>
      </c>
      <c r="M2" s="2" t="s">
        <v>177</v>
      </c>
      <c r="N2" s="2" t="s">
        <v>178</v>
      </c>
      <c r="O2" s="2" t="s">
        <v>179</v>
      </c>
      <c r="P2" s="2" t="s">
        <v>180</v>
      </c>
      <c r="Q2" s="2" t="s">
        <v>181</v>
      </c>
      <c r="R2" s="2" t="s">
        <v>182</v>
      </c>
      <c r="S2" s="2" t="s">
        <v>183</v>
      </c>
      <c r="T2" s="2" t="s">
        <v>184</v>
      </c>
      <c r="U2" s="2" t="s">
        <v>151</v>
      </c>
      <c r="V2" s="2" t="s">
        <v>152</v>
      </c>
      <c r="W2" s="2" t="s">
        <v>153</v>
      </c>
      <c r="X2" s="2" t="s">
        <v>154</v>
      </c>
      <c r="Y2" s="2" t="s">
        <v>155</v>
      </c>
      <c r="Z2" s="2" t="s">
        <v>156</v>
      </c>
      <c r="AA2" s="2" t="s">
        <v>157</v>
      </c>
      <c r="AB2" s="2" t="s">
        <v>158</v>
      </c>
      <c r="AC2" s="2" t="s">
        <v>159</v>
      </c>
      <c r="AD2" s="2" t="s">
        <v>160</v>
      </c>
      <c r="AE2" s="2" t="s">
        <v>161</v>
      </c>
      <c r="AF2" s="2" t="s">
        <v>162</v>
      </c>
      <c r="AG2" s="2" t="s">
        <v>163</v>
      </c>
      <c r="AH2" s="2" t="s">
        <v>164</v>
      </c>
      <c r="AI2" s="2" t="s">
        <v>165</v>
      </c>
      <c r="AJ2" s="2" t="s">
        <v>166</v>
      </c>
      <c r="AK2" s="2" t="s">
        <v>167</v>
      </c>
      <c r="AL2" s="2" t="s">
        <v>168</v>
      </c>
      <c r="AM2" s="2" t="s">
        <v>169</v>
      </c>
      <c r="AN2" s="2" t="s">
        <v>170</v>
      </c>
    </row>
    <row r="3" spans="1:40" x14ac:dyDescent="0.25">
      <c r="A3" s="2" t="s">
        <v>185</v>
      </c>
      <c r="B3" s="2" t="s">
        <v>4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f>AVERAGE(Tabella3[[#This Row],[t0_1]:[t0_6]])</f>
        <v>0</v>
      </c>
      <c r="K3" s="2">
        <v>33.017880295484311</v>
      </c>
      <c r="L3" s="2">
        <v>21.311391539408245</v>
      </c>
      <c r="M3" s="2">
        <v>27</v>
      </c>
      <c r="N3" s="2">
        <v>25.625020009233065</v>
      </c>
      <c r="O3" s="2">
        <f>AVERAGE(Tabella3[[#This Row],[Lf 02_1]:[Lf 02_4]])</f>
        <v>26.738572961031405</v>
      </c>
      <c r="P3" s="2">
        <v>0</v>
      </c>
      <c r="Q3" s="2">
        <v>0</v>
      </c>
      <c r="R3" s="2">
        <v>0</v>
      </c>
      <c r="S3" s="2">
        <v>0</v>
      </c>
      <c r="T3" s="2">
        <f>AVERAGE(Tabella3[[#This Row],[Lf 14_1]:[Lf 14_4]])</f>
        <v>0</v>
      </c>
      <c r="U3" s="2">
        <v>0</v>
      </c>
      <c r="V3" s="2">
        <v>0</v>
      </c>
      <c r="W3" s="2">
        <v>0</v>
      </c>
      <c r="X3" s="2">
        <v>0</v>
      </c>
      <c r="Y3" s="2">
        <f>AVERAGE(Tabella3[[#This Row],[LPAL_1]:[LPAL_4]])</f>
        <v>0</v>
      </c>
      <c r="Z3" s="2">
        <v>0</v>
      </c>
      <c r="AA3" s="2">
        <v>0</v>
      </c>
      <c r="AB3" s="2">
        <v>0</v>
      </c>
      <c r="AC3" s="2">
        <v>0</v>
      </c>
      <c r="AD3" s="2">
        <f>AVERAGE(Tabella3[[#This Row],[SII_1]:[SII_4]])</f>
        <v>0</v>
      </c>
      <c r="AE3" s="2">
        <v>0</v>
      </c>
      <c r="AF3" s="2">
        <v>0</v>
      </c>
      <c r="AG3" s="2">
        <v>0</v>
      </c>
      <c r="AH3" s="2">
        <v>0</v>
      </c>
      <c r="AI3" s="2">
        <f>AVERAGE(Tabella3[[#This Row],[V3_1]:[V3_4]])</f>
        <v>0</v>
      </c>
      <c r="AJ3" s="2">
        <v>0</v>
      </c>
      <c r="AK3" s="2">
        <v>0</v>
      </c>
      <c r="AL3" s="2">
        <v>0</v>
      </c>
      <c r="AM3" s="2">
        <v>0</v>
      </c>
      <c r="AN3" s="2">
        <f>AVERAGE(Tabella4[[#This Row],[Y 450 B_1]:[Y 450 B_4]])</f>
        <v>0</v>
      </c>
    </row>
    <row r="4" spans="1:40" x14ac:dyDescent="0.25">
      <c r="A4" s="2" t="s">
        <v>3</v>
      </c>
      <c r="B4" s="2" t="s">
        <v>4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f>AVERAGE(Tabella3[[#This Row],[t0_1]:[t0_6]])</f>
        <v>0</v>
      </c>
      <c r="K4" s="2">
        <v>1273.6649252955021</v>
      </c>
      <c r="L4" s="2">
        <v>1108.9286841868459</v>
      </c>
      <c r="M4" s="2">
        <v>1263</v>
      </c>
      <c r="N4" s="2">
        <v>1407.4021651797009</v>
      </c>
      <c r="O4" s="2">
        <f>AVERAGE(Tabella3[[#This Row],[Lf 02_1]:[Lf 02_4]])</f>
        <v>1263.2489436655123</v>
      </c>
      <c r="P4" s="2">
        <v>10</v>
      </c>
      <c r="Q4" s="2">
        <v>5.5017834087602075</v>
      </c>
      <c r="R4" s="2">
        <v>10.848334419151088</v>
      </c>
      <c r="S4" s="2">
        <v>12.623287528277171</v>
      </c>
      <c r="T4" s="2">
        <f>AVERAGE(Tabella3[[#This Row],[Lf 14_1]:[Lf 14_4]])</f>
        <v>9.7433513390471163</v>
      </c>
      <c r="U4" s="2">
        <v>232</v>
      </c>
      <c r="V4" s="2">
        <v>303.17479898016154</v>
      </c>
      <c r="W4" s="2">
        <v>157.15727765641418</v>
      </c>
      <c r="X4" s="2">
        <v>236.32319461847408</v>
      </c>
      <c r="Y4" s="2">
        <f>AVERAGE(Tabella3[[#This Row],[LPAL_1]:[LPAL_4]])</f>
        <v>232.16381781376245</v>
      </c>
      <c r="Z4" s="2">
        <v>222.09793609284338</v>
      </c>
      <c r="AA4" s="2">
        <v>157.79970903014492</v>
      </c>
      <c r="AB4" s="2">
        <v>448.25707623425149</v>
      </c>
      <c r="AC4" s="2">
        <v>399.00949666170766</v>
      </c>
      <c r="AD4" s="2">
        <f>AVERAGE(Tabella3[[#This Row],[SII_1]:[SII_4]])</f>
        <v>306.79105450473685</v>
      </c>
      <c r="AE4" s="2">
        <v>341.83183430280735</v>
      </c>
      <c r="AF4" s="2">
        <v>709.36648151475754</v>
      </c>
      <c r="AG4" s="2">
        <v>459.62180843872164</v>
      </c>
      <c r="AH4" s="2">
        <v>473.7520980907056</v>
      </c>
      <c r="AI4" s="2">
        <f>AVERAGE(Tabella3[[#This Row],[V3_1]:[V3_4]])</f>
        <v>496.14305558674806</v>
      </c>
      <c r="AJ4" s="2">
        <v>32.104515747640463</v>
      </c>
      <c r="AK4" s="2">
        <v>94.864880417774145</v>
      </c>
      <c r="AL4" s="2">
        <v>119.21420218594832</v>
      </c>
      <c r="AM4" s="2">
        <v>82</v>
      </c>
      <c r="AN4" s="2">
        <f>AVERAGE(Tabella4[[#This Row],[Y 450 B_1]:[Y 450 B_4]])</f>
        <v>82.045899587840736</v>
      </c>
    </row>
    <row r="5" spans="1:40" x14ac:dyDescent="0.25">
      <c r="A5" s="2" t="s">
        <v>7</v>
      </c>
      <c r="B5" s="2" t="s">
        <v>4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f>AVERAGE(Tabella3[[#This Row],[t0_1]:[t0_6]])</f>
        <v>0</v>
      </c>
      <c r="K5" s="2">
        <v>0</v>
      </c>
      <c r="L5" s="2">
        <v>0</v>
      </c>
      <c r="M5" s="2">
        <v>0</v>
      </c>
      <c r="N5" s="2">
        <v>0</v>
      </c>
      <c r="O5" s="2">
        <f>AVERAGE(Tabella3[[#This Row],[Lf 02_1]:[Lf 02_4]])</f>
        <v>0</v>
      </c>
      <c r="P5" s="2">
        <v>0</v>
      </c>
      <c r="Q5" s="2">
        <v>0</v>
      </c>
      <c r="R5" s="2">
        <v>0</v>
      </c>
      <c r="S5" s="2">
        <v>0</v>
      </c>
      <c r="T5" s="2">
        <f>AVERAGE(Tabella3[[#This Row],[Lf 14_1]:[Lf 14_4]])</f>
        <v>0</v>
      </c>
      <c r="U5" s="2">
        <v>23.0349732417571</v>
      </c>
      <c r="V5" s="2">
        <v>62.561097147148011</v>
      </c>
      <c r="W5" s="2">
        <v>29.133974679068363</v>
      </c>
      <c r="X5" s="2">
        <v>71.869795335974075</v>
      </c>
      <c r="Y5" s="2">
        <f>AVERAGE(Tabella3[[#This Row],[LPAL_1]:[LPAL_4]])</f>
        <v>46.649960100986888</v>
      </c>
      <c r="Z5" s="2">
        <v>51.856343705458741</v>
      </c>
      <c r="AA5" s="2">
        <v>46.007975560501393</v>
      </c>
      <c r="AB5" s="2">
        <v>58.51774777782304</v>
      </c>
      <c r="AC5" s="2">
        <v>59.64932090382591</v>
      </c>
      <c r="AD5" s="2">
        <f>AVERAGE(Tabella3[[#This Row],[SII_1]:[SII_4]])</f>
        <v>54.007846986902265</v>
      </c>
      <c r="AE5" s="2">
        <v>67.528961764271529</v>
      </c>
      <c r="AF5" s="2">
        <v>22.869970172166095</v>
      </c>
      <c r="AG5" s="2">
        <v>17.292066448151054</v>
      </c>
      <c r="AH5" s="2">
        <v>41.063505553722408</v>
      </c>
      <c r="AI5" s="2">
        <f>AVERAGE(Tabella3[[#This Row],[V3_1]:[V3_4]])</f>
        <v>37.188625984577769</v>
      </c>
      <c r="AJ5" s="2">
        <v>0</v>
      </c>
      <c r="AK5" s="2">
        <v>0</v>
      </c>
      <c r="AL5" s="2">
        <v>0</v>
      </c>
      <c r="AM5" s="2">
        <v>0</v>
      </c>
      <c r="AN5" s="2">
        <f>AVERAGE(Tabella4[[#This Row],[Y 450 B_1]:[Y 450 B_4]])</f>
        <v>0</v>
      </c>
    </row>
    <row r="6" spans="1:40" x14ac:dyDescent="0.25">
      <c r="A6" s="2" t="s">
        <v>8</v>
      </c>
      <c r="B6" s="2" t="s">
        <v>4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f>AVERAGE(Tabella3[[#This Row],[t0_1]:[t0_6]])</f>
        <v>0</v>
      </c>
      <c r="K6" s="2">
        <v>0</v>
      </c>
      <c r="L6" s="2">
        <v>0</v>
      </c>
      <c r="M6" s="2">
        <v>0</v>
      </c>
      <c r="N6" s="2">
        <v>0</v>
      </c>
      <c r="O6" s="2">
        <f>AVERAGE(Tabella3[[#This Row],[Lf 02_1]:[Lf 02_4]])</f>
        <v>0</v>
      </c>
      <c r="P6" s="2">
        <v>0</v>
      </c>
      <c r="Q6" s="2">
        <v>0</v>
      </c>
      <c r="R6" s="2">
        <v>0</v>
      </c>
      <c r="S6" s="2">
        <v>0</v>
      </c>
      <c r="T6" s="2">
        <f>AVERAGE(Tabella3[[#This Row],[Lf 14_1]:[Lf 14_4]])</f>
        <v>0</v>
      </c>
      <c r="U6" s="2">
        <v>22</v>
      </c>
      <c r="V6" s="2">
        <v>40.821922534005452</v>
      </c>
      <c r="W6" s="2">
        <v>16.856282447835675</v>
      </c>
      <c r="X6" s="2">
        <v>9.1546027140215021</v>
      </c>
      <c r="Y6" s="2">
        <f>AVERAGE(Tabella3[[#This Row],[LPAL_1]:[LPAL_4]])</f>
        <v>22.20820192396566</v>
      </c>
      <c r="Z6" s="2">
        <v>5.9746536058835868</v>
      </c>
      <c r="AA6" s="2">
        <v>2.7226170516593515</v>
      </c>
      <c r="AB6" s="2">
        <v>1.1641600232949807</v>
      </c>
      <c r="AC6" s="2">
        <v>5.3762125261312592</v>
      </c>
      <c r="AD6" s="2">
        <f>AVERAGE(Tabella3[[#This Row],[SII_1]:[SII_4]])</f>
        <v>3.8094108017422945</v>
      </c>
      <c r="AE6" s="2">
        <v>5.3070310001743337</v>
      </c>
      <c r="AF6" s="2">
        <v>8.3812932027087701</v>
      </c>
      <c r="AG6" s="2">
        <v>2.0067468347743431</v>
      </c>
      <c r="AH6" s="2">
        <v>6.1520058168088783</v>
      </c>
      <c r="AI6" s="2">
        <f>AVERAGE(Tabella3[[#This Row],[V3_1]:[V3_4]])</f>
        <v>5.4617692136165816</v>
      </c>
      <c r="AJ6" s="2">
        <v>0</v>
      </c>
      <c r="AK6" s="2">
        <v>0</v>
      </c>
      <c r="AL6" s="2">
        <v>0</v>
      </c>
      <c r="AM6" s="2">
        <v>0</v>
      </c>
      <c r="AN6" s="2">
        <f>AVERAGE(Tabella4[[#This Row],[Y 450 B_1]:[Y 450 B_4]])</f>
        <v>0</v>
      </c>
    </row>
    <row r="7" spans="1:40" x14ac:dyDescent="0.25">
      <c r="A7" s="2" t="s">
        <v>9</v>
      </c>
      <c r="B7" s="2" t="s">
        <v>4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f>AVERAGE(Tabella3[[#This Row],[t0_1]:[t0_6]])</f>
        <v>0</v>
      </c>
      <c r="K7" s="2">
        <v>0</v>
      </c>
      <c r="L7" s="2">
        <v>0</v>
      </c>
      <c r="M7" s="2">
        <v>0</v>
      </c>
      <c r="N7" s="2">
        <v>0</v>
      </c>
      <c r="O7" s="2">
        <f>AVERAGE(Tabella3[[#This Row],[Lf 02_1]:[Lf 02_4]])</f>
        <v>0</v>
      </c>
      <c r="P7" s="2">
        <v>0</v>
      </c>
      <c r="Q7" s="2">
        <v>0</v>
      </c>
      <c r="R7" s="2">
        <v>0</v>
      </c>
      <c r="S7" s="2">
        <v>0</v>
      </c>
      <c r="T7" s="2">
        <f>AVERAGE(Tabella3[[#This Row],[Lf 14_1]:[Lf 14_4]])</f>
        <v>0</v>
      </c>
      <c r="U7" s="2">
        <v>0</v>
      </c>
      <c r="V7" s="2">
        <v>0</v>
      </c>
      <c r="W7" s="2">
        <v>0</v>
      </c>
      <c r="X7" s="2">
        <v>0</v>
      </c>
      <c r="Y7" s="2">
        <f>AVERAGE(Tabella3[[#This Row],[LPAL_1]:[LPAL_4]])</f>
        <v>0</v>
      </c>
      <c r="Z7" s="2">
        <v>0</v>
      </c>
      <c r="AA7" s="2">
        <v>0</v>
      </c>
      <c r="AB7" s="2">
        <v>0</v>
      </c>
      <c r="AC7" s="2">
        <v>0</v>
      </c>
      <c r="AD7" s="2">
        <f>AVERAGE(Tabella3[[#This Row],[SII_1]:[SII_4]])</f>
        <v>0</v>
      </c>
      <c r="AE7" s="2">
        <v>0</v>
      </c>
      <c r="AF7" s="2">
        <v>0</v>
      </c>
      <c r="AG7" s="2">
        <v>0</v>
      </c>
      <c r="AH7" s="2">
        <v>0</v>
      </c>
      <c r="AI7" s="2">
        <f>AVERAGE(Tabella3[[#This Row],[V3_1]:[V3_4]])</f>
        <v>0</v>
      </c>
      <c r="AJ7" s="2">
        <v>0</v>
      </c>
      <c r="AK7" s="2">
        <v>0</v>
      </c>
      <c r="AL7" s="2">
        <v>0</v>
      </c>
      <c r="AM7" s="2">
        <v>0</v>
      </c>
      <c r="AN7" s="2">
        <f>AVERAGE(Tabella4[[#This Row],[Y 450 B_1]:[Y 450 B_4]])</f>
        <v>0</v>
      </c>
    </row>
    <row r="8" spans="1:40" x14ac:dyDescent="0.25">
      <c r="A8" s="2" t="s">
        <v>186</v>
      </c>
      <c r="B8" s="2" t="s">
        <v>11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f>AVERAGE(Tabella3[[#This Row],[t0_1]:[t0_6]])</f>
        <v>0</v>
      </c>
      <c r="K8" s="2">
        <v>148.56635987955843</v>
      </c>
      <c r="L8" s="2">
        <v>138.27888368329118</v>
      </c>
      <c r="M8" s="2">
        <v>144</v>
      </c>
      <c r="N8" s="2">
        <v>145.55870778107206</v>
      </c>
      <c r="O8" s="2">
        <f>AVERAGE(Tabella3[[#This Row],[Lf 02_1]:[Lf 02_4]])</f>
        <v>144.10098783598042</v>
      </c>
      <c r="P8" s="2">
        <v>119.6005035333383</v>
      </c>
      <c r="Q8" s="2">
        <v>101.62555110046932</v>
      </c>
      <c r="R8" s="2">
        <v>93.496886695993965</v>
      </c>
      <c r="S8" s="2">
        <v>105</v>
      </c>
      <c r="T8" s="2">
        <f>AVERAGE(Tabella3[[#This Row],[Lf 14_1]:[Lf 14_4]])</f>
        <v>104.9307353324504</v>
      </c>
      <c r="U8" s="2">
        <v>203</v>
      </c>
      <c r="V8" s="2">
        <v>291.59998652176859</v>
      </c>
      <c r="W8" s="2">
        <v>158.72446084223682</v>
      </c>
      <c r="X8" s="2">
        <v>157.33243588876883</v>
      </c>
      <c r="Y8" s="2">
        <f>AVERAGE(Tabella3[[#This Row],[LPAL_1]:[LPAL_4]])</f>
        <v>202.66422081319357</v>
      </c>
      <c r="Z8" s="2">
        <v>158.5600299183466</v>
      </c>
      <c r="AA8" s="2">
        <v>148.84597507747165</v>
      </c>
      <c r="AB8" s="2">
        <v>279.5067298978957</v>
      </c>
      <c r="AC8" s="2">
        <v>242.42155944151608</v>
      </c>
      <c r="AD8" s="2">
        <f>AVERAGE(Tabella3[[#This Row],[SII_1]:[SII_4]])</f>
        <v>207.33357358380749</v>
      </c>
      <c r="AE8" s="2">
        <v>110.58022359951369</v>
      </c>
      <c r="AF8" s="2">
        <v>123.18435359114571</v>
      </c>
      <c r="AG8" s="2">
        <v>104.05151425973014</v>
      </c>
      <c r="AH8" s="2">
        <v>71.934226465738178</v>
      </c>
      <c r="AI8" s="2">
        <f>AVERAGE(Tabella3[[#This Row],[V3_1]:[V3_4]])</f>
        <v>102.43757947903192</v>
      </c>
      <c r="AJ8" s="2">
        <v>243.69591909122389</v>
      </c>
      <c r="AK8" s="2">
        <v>167.44796240980634</v>
      </c>
      <c r="AL8" s="2">
        <v>51.686156883454942</v>
      </c>
      <c r="AM8" s="2">
        <v>184.28953132932702</v>
      </c>
      <c r="AN8" s="2">
        <f>AVERAGE(Tabella4[[#This Row],[Y 450 B_1]:[Y 450 B_4]])</f>
        <v>161.77989242845305</v>
      </c>
    </row>
    <row r="9" spans="1:40" x14ac:dyDescent="0.25">
      <c r="A9" s="2" t="s">
        <v>10</v>
      </c>
      <c r="B9" s="2" t="s">
        <v>11</v>
      </c>
      <c r="D9" s="2">
        <v>3.516706470236755</v>
      </c>
      <c r="E9" s="2">
        <v>3</v>
      </c>
      <c r="F9" s="2">
        <v>3.377377176711855</v>
      </c>
      <c r="G9" s="2">
        <v>1.787686830436076</v>
      </c>
      <c r="H9" s="2">
        <v>3.7244275255441246</v>
      </c>
      <c r="I9" s="2">
        <v>3.9096066866716219</v>
      </c>
      <c r="J9" s="2">
        <f>AVERAGE(Tabella3[[#This Row],[t0_1]:[t0_6]])</f>
        <v>3.2193007816000723</v>
      </c>
      <c r="K9" s="2">
        <v>0</v>
      </c>
      <c r="L9" s="2">
        <v>0</v>
      </c>
      <c r="M9" s="2">
        <v>0</v>
      </c>
      <c r="N9" s="2">
        <v>0</v>
      </c>
      <c r="O9" s="2">
        <f>AVERAGE(Tabella3[[#This Row],[Lf 02_1]:[Lf 02_4]])</f>
        <v>0</v>
      </c>
      <c r="P9" s="2">
        <v>0</v>
      </c>
      <c r="Q9" s="2">
        <v>0</v>
      </c>
      <c r="R9" s="2">
        <v>0</v>
      </c>
      <c r="S9" s="2">
        <v>0</v>
      </c>
      <c r="T9" s="2">
        <f>AVERAGE(Tabella3[[#This Row],[Lf 14_1]:[Lf 14_4]])</f>
        <v>0</v>
      </c>
      <c r="U9" s="2">
        <v>0</v>
      </c>
      <c r="V9" s="2">
        <v>0</v>
      </c>
      <c r="W9" s="2">
        <v>0</v>
      </c>
      <c r="X9" s="2">
        <v>0</v>
      </c>
      <c r="Y9" s="2">
        <f>AVERAGE(Tabella3[[#This Row],[LPAL_1]:[LPAL_4]])</f>
        <v>0</v>
      </c>
      <c r="Z9" s="2">
        <v>0</v>
      </c>
      <c r="AA9" s="2">
        <v>0</v>
      </c>
      <c r="AB9" s="2">
        <v>0</v>
      </c>
      <c r="AC9" s="2">
        <v>0</v>
      </c>
      <c r="AD9" s="2">
        <f>AVERAGE(Tabella3[[#This Row],[SII_1]:[SII_4]])</f>
        <v>0</v>
      </c>
      <c r="AE9" s="2">
        <v>0</v>
      </c>
      <c r="AF9" s="2">
        <v>0</v>
      </c>
      <c r="AG9" s="2">
        <v>0</v>
      </c>
      <c r="AH9" s="2">
        <v>0</v>
      </c>
      <c r="AI9" s="2">
        <f>AVERAGE(Tabella3[[#This Row],[V3_1]:[V3_4]])</f>
        <v>0</v>
      </c>
      <c r="AJ9" s="2">
        <v>0</v>
      </c>
      <c r="AK9" s="2">
        <v>0</v>
      </c>
      <c r="AL9" s="2">
        <v>0</v>
      </c>
      <c r="AM9" s="2">
        <v>0</v>
      </c>
      <c r="AN9" s="2">
        <f>AVERAGE(Tabella4[[#This Row],[Y 450 B_1]:[Y 450 B_4]])</f>
        <v>0</v>
      </c>
    </row>
    <row r="10" spans="1:40" x14ac:dyDescent="0.25">
      <c r="A10" s="2" t="s">
        <v>14</v>
      </c>
      <c r="B10" s="2" t="s">
        <v>11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f>AVERAGE(Tabella3[[#This Row],[t0_1]:[t0_6]])</f>
        <v>0</v>
      </c>
      <c r="K10" s="2">
        <v>0</v>
      </c>
      <c r="L10" s="2">
        <v>0</v>
      </c>
      <c r="M10" s="2">
        <v>0</v>
      </c>
      <c r="N10" s="2">
        <v>0</v>
      </c>
      <c r="O10" s="2">
        <f>AVERAGE(Tabella3[[#This Row],[Lf 02_1]:[Lf 02_4]])</f>
        <v>0</v>
      </c>
      <c r="P10" s="2">
        <v>12.972008213667538</v>
      </c>
      <c r="Q10" s="2">
        <v>18.076855329793595</v>
      </c>
      <c r="R10" s="2">
        <v>15</v>
      </c>
      <c r="S10" s="2">
        <v>14.306458681434499</v>
      </c>
      <c r="T10" s="2">
        <f>AVERAGE(Tabella3[[#This Row],[Lf 14_1]:[Lf 14_4]])</f>
        <v>15.088830556223908</v>
      </c>
      <c r="U10" s="2">
        <v>0</v>
      </c>
      <c r="V10" s="2">
        <v>0</v>
      </c>
      <c r="W10" s="2">
        <v>0</v>
      </c>
      <c r="X10" s="2">
        <v>0</v>
      </c>
      <c r="Y10" s="2">
        <f>AVERAGE(Tabella3[[#This Row],[LPAL_1]:[LPAL_4]])</f>
        <v>0</v>
      </c>
      <c r="Z10" s="2">
        <v>0</v>
      </c>
      <c r="AA10" s="2">
        <v>0</v>
      </c>
      <c r="AB10" s="2">
        <v>0</v>
      </c>
      <c r="AC10" s="2">
        <v>0</v>
      </c>
      <c r="AD10" s="2">
        <f>AVERAGE(Tabella3[[#This Row],[SII_1]:[SII_4]])</f>
        <v>0</v>
      </c>
      <c r="AE10" s="2">
        <v>0</v>
      </c>
      <c r="AF10" s="2">
        <v>0</v>
      </c>
      <c r="AG10" s="2">
        <v>0</v>
      </c>
      <c r="AH10" s="2">
        <v>0</v>
      </c>
      <c r="AI10" s="2">
        <f>AVERAGE(Tabella3[[#This Row],[V3_1]:[V3_4]])</f>
        <v>0</v>
      </c>
      <c r="AJ10" s="2">
        <v>0</v>
      </c>
      <c r="AK10" s="2">
        <v>0</v>
      </c>
      <c r="AL10" s="2">
        <v>0</v>
      </c>
      <c r="AM10" s="2">
        <v>0</v>
      </c>
      <c r="AN10" s="2">
        <f>AVERAGE(Tabella4[[#This Row],[Y 450 B_1]:[Y 450 B_4]])</f>
        <v>0</v>
      </c>
    </row>
    <row r="11" spans="1:40" x14ac:dyDescent="0.25">
      <c r="A11" s="2" t="s">
        <v>187</v>
      </c>
      <c r="B11" s="2" t="s">
        <v>11</v>
      </c>
      <c r="D11" s="2">
        <v>10.421569487463453</v>
      </c>
      <c r="E11" s="2">
        <v>9.5664255500974384</v>
      </c>
      <c r="F11" s="2">
        <v>7.8585921131108138</v>
      </c>
      <c r="G11" s="2">
        <v>7.5591603395132632</v>
      </c>
      <c r="H11" s="2">
        <v>2.9900269449258157</v>
      </c>
      <c r="I11" s="2">
        <v>7.8147248291444393</v>
      </c>
      <c r="J11" s="2">
        <f>AVERAGE(Tabella3[[#This Row],[t0_1]:[t0_6]])</f>
        <v>7.701749877375871</v>
      </c>
      <c r="K11" s="2">
        <v>0</v>
      </c>
      <c r="L11" s="2">
        <v>0</v>
      </c>
      <c r="M11" s="2">
        <v>0</v>
      </c>
      <c r="N11" s="2">
        <v>0</v>
      </c>
      <c r="O11" s="2">
        <f>AVERAGE(Tabella3[[#This Row],[Lf 02_1]:[Lf 02_4]])</f>
        <v>0</v>
      </c>
      <c r="P11" s="2">
        <v>0</v>
      </c>
      <c r="Q11" s="2">
        <v>0</v>
      </c>
      <c r="R11" s="2">
        <v>0</v>
      </c>
      <c r="S11" s="2">
        <v>0</v>
      </c>
      <c r="T11" s="2">
        <f>AVERAGE(Tabella3[[#This Row],[Lf 14_1]:[Lf 14_4]])</f>
        <v>0</v>
      </c>
      <c r="U11" s="2">
        <v>0</v>
      </c>
      <c r="V11" s="2">
        <v>0</v>
      </c>
      <c r="W11" s="2">
        <v>0</v>
      </c>
      <c r="X11" s="2">
        <v>0</v>
      </c>
      <c r="Y11" s="2">
        <f>AVERAGE(Tabella3[[#This Row],[LPAL_1]:[LPAL_4]])</f>
        <v>0</v>
      </c>
      <c r="Z11" s="2">
        <v>0</v>
      </c>
      <c r="AA11" s="2">
        <v>0</v>
      </c>
      <c r="AB11" s="2">
        <v>0</v>
      </c>
      <c r="AC11" s="2">
        <v>0</v>
      </c>
      <c r="AD11" s="2">
        <f>AVERAGE(Tabella3[[#This Row],[SII_1]:[SII_4]])</f>
        <v>0</v>
      </c>
      <c r="AE11" s="2">
        <v>0</v>
      </c>
      <c r="AF11" s="2">
        <v>0</v>
      </c>
      <c r="AG11" s="2">
        <v>0</v>
      </c>
      <c r="AH11" s="2">
        <v>0</v>
      </c>
      <c r="AI11" s="2">
        <f>AVERAGE(Tabella3[[#This Row],[V3_1]:[V3_4]])</f>
        <v>0</v>
      </c>
      <c r="AJ11" s="2">
        <v>0</v>
      </c>
      <c r="AK11" s="2">
        <v>0</v>
      </c>
      <c r="AL11" s="2">
        <v>0</v>
      </c>
      <c r="AM11" s="2">
        <v>0</v>
      </c>
      <c r="AN11" s="2">
        <f>AVERAGE(Tabella4[[#This Row],[Y 450 B_1]:[Y 450 B_4]])</f>
        <v>0</v>
      </c>
    </row>
    <row r="12" spans="1:40" x14ac:dyDescent="0.25">
      <c r="A12" s="2" t="s">
        <v>18</v>
      </c>
      <c r="B12" s="2" t="s">
        <v>11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f>AVERAGE(Tabella3[[#This Row],[t0_1]:[t0_6]])</f>
        <v>0</v>
      </c>
      <c r="K12" s="2">
        <v>33.284477522299426</v>
      </c>
      <c r="L12" s="2">
        <v>77.970038428162383</v>
      </c>
      <c r="M12" s="2">
        <v>61.942656566513286</v>
      </c>
      <c r="N12" s="2">
        <v>26.291690171807844</v>
      </c>
      <c r="O12" s="2">
        <f>AVERAGE(Tabella3[[#This Row],[Lf 02_1]:[Lf 02_4]])</f>
        <v>49.872215672195736</v>
      </c>
      <c r="P12" s="2">
        <v>103.8783933294746</v>
      </c>
      <c r="Q12" s="2">
        <v>90.271659888582704</v>
      </c>
      <c r="R12" s="2">
        <v>106</v>
      </c>
      <c r="S12" s="2">
        <v>122.68682714167312</v>
      </c>
      <c r="T12" s="2">
        <f>AVERAGE(Tabella3[[#This Row],[Lf 14_1]:[Lf 14_4]])</f>
        <v>105.70922008993261</v>
      </c>
      <c r="U12" s="2">
        <v>0</v>
      </c>
      <c r="V12" s="2">
        <v>0</v>
      </c>
      <c r="W12" s="2">
        <v>0</v>
      </c>
      <c r="X12" s="2">
        <v>0</v>
      </c>
      <c r="Y12" s="2">
        <f>AVERAGE(Tabella3[[#This Row],[LPAL_1]:[LPAL_4]])</f>
        <v>0</v>
      </c>
      <c r="Z12" s="2">
        <v>0</v>
      </c>
      <c r="AA12" s="2">
        <v>0</v>
      </c>
      <c r="AB12" s="2">
        <v>0</v>
      </c>
      <c r="AC12" s="2">
        <v>0</v>
      </c>
      <c r="AD12" s="2">
        <f>AVERAGE(Tabella3[[#This Row],[SII_1]:[SII_4]])</f>
        <v>0</v>
      </c>
      <c r="AE12" s="2">
        <v>76</v>
      </c>
      <c r="AF12" s="2">
        <v>114.31963689232337</v>
      </c>
      <c r="AG12" s="2">
        <v>47.961280187763585</v>
      </c>
      <c r="AH12" s="2">
        <v>66.711469759683254</v>
      </c>
      <c r="AI12" s="2">
        <f>AVERAGE(Tabella3[[#This Row],[V3_1]:[V3_4]])</f>
        <v>76.248096709942558</v>
      </c>
      <c r="AJ12" s="2">
        <v>0</v>
      </c>
      <c r="AK12" s="2">
        <v>0</v>
      </c>
      <c r="AL12" s="2">
        <v>0</v>
      </c>
      <c r="AM12" s="2">
        <v>0</v>
      </c>
      <c r="AN12" s="2">
        <f>AVERAGE(Tabella4[[#This Row],[Y 450 B_1]:[Y 450 B_4]])</f>
        <v>0</v>
      </c>
    </row>
    <row r="13" spans="1:40" x14ac:dyDescent="0.25">
      <c r="A13" s="2" t="s">
        <v>188</v>
      </c>
      <c r="B13" s="2" t="s">
        <v>11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f>AVERAGE(Tabella3[[#This Row],[t0_1]:[t0_6]])</f>
        <v>0</v>
      </c>
      <c r="K13" s="2">
        <v>0</v>
      </c>
      <c r="L13" s="2">
        <v>0</v>
      </c>
      <c r="M13" s="2">
        <v>0</v>
      </c>
      <c r="N13" s="2">
        <v>0</v>
      </c>
      <c r="O13" s="2">
        <f>AVERAGE(Tabella3[[#This Row],[Lf 02_1]:[Lf 02_4]])</f>
        <v>0</v>
      </c>
      <c r="P13" s="2">
        <v>0</v>
      </c>
      <c r="Q13" s="2">
        <v>0</v>
      </c>
      <c r="R13" s="2">
        <v>0</v>
      </c>
      <c r="S13" s="2">
        <v>0</v>
      </c>
      <c r="T13" s="2">
        <f>AVERAGE(Tabella3[[#This Row],[Lf 14_1]:[Lf 14_4]])</f>
        <v>0</v>
      </c>
      <c r="U13" s="2">
        <v>0</v>
      </c>
      <c r="V13" s="2">
        <v>0</v>
      </c>
      <c r="W13" s="2">
        <v>0</v>
      </c>
      <c r="X13" s="2">
        <v>0</v>
      </c>
      <c r="Y13" s="2">
        <f>AVERAGE(Tabella3[[#This Row],[LPAL_1]:[LPAL_4]])</f>
        <v>0</v>
      </c>
      <c r="Z13" s="2">
        <v>0</v>
      </c>
      <c r="AA13" s="2">
        <v>0</v>
      </c>
      <c r="AB13" s="2">
        <v>0</v>
      </c>
      <c r="AC13" s="2">
        <v>0</v>
      </c>
      <c r="AD13" s="2">
        <f>AVERAGE(Tabella3[[#This Row],[SII_1]:[SII_4]])</f>
        <v>0</v>
      </c>
      <c r="AE13" s="2">
        <v>26.687210215468259</v>
      </c>
      <c r="AF13" s="2">
        <v>9.8702560690866257</v>
      </c>
      <c r="AG13" s="2">
        <v>7.7306470673842957</v>
      </c>
      <c r="AH13" s="2">
        <v>23.328777138514941</v>
      </c>
      <c r="AI13" s="2">
        <f>AVERAGE(Tabella3[[#This Row],[V3_1]:[V3_4]])</f>
        <v>16.904222622613531</v>
      </c>
      <c r="AJ13" s="2">
        <v>0</v>
      </c>
      <c r="AK13" s="2">
        <v>0</v>
      </c>
      <c r="AL13" s="2">
        <v>0</v>
      </c>
      <c r="AM13" s="2">
        <v>0</v>
      </c>
      <c r="AN13" s="2">
        <f>AVERAGE(Tabella4[[#This Row],[Y 450 B_1]:[Y 450 B_4]])</f>
        <v>0</v>
      </c>
    </row>
    <row r="14" spans="1:40" x14ac:dyDescent="0.25">
      <c r="A14" s="2" t="s">
        <v>22</v>
      </c>
      <c r="B14" s="2" t="s">
        <v>11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f>AVERAGE(Tabella3[[#This Row],[t0_1]:[t0_6]])</f>
        <v>0</v>
      </c>
      <c r="K14" s="2">
        <v>8.0400881222680045</v>
      </c>
      <c r="L14" s="2">
        <v>7</v>
      </c>
      <c r="M14" s="2">
        <v>6.9331968584668751</v>
      </c>
      <c r="N14" s="2">
        <v>5.9062523803771789</v>
      </c>
      <c r="O14" s="2">
        <f>AVERAGE(Tabella3[[#This Row],[Lf 02_1]:[Lf 02_4]])</f>
        <v>6.9698843402780151</v>
      </c>
      <c r="P14" s="2">
        <v>0</v>
      </c>
      <c r="Q14" s="2">
        <v>0</v>
      </c>
      <c r="R14" s="2">
        <v>0</v>
      </c>
      <c r="S14" s="2">
        <v>0</v>
      </c>
      <c r="T14" s="2">
        <f>AVERAGE(Tabella3[[#This Row],[Lf 14_1]:[Lf 14_4]])</f>
        <v>0</v>
      </c>
      <c r="U14" s="2">
        <v>0</v>
      </c>
      <c r="V14" s="2">
        <v>0</v>
      </c>
      <c r="W14" s="2">
        <v>0</v>
      </c>
      <c r="X14" s="2">
        <v>0</v>
      </c>
      <c r="Y14" s="2">
        <f>AVERAGE(Tabella3[[#This Row],[LPAL_1]:[LPAL_4]])</f>
        <v>0</v>
      </c>
      <c r="Z14" s="2">
        <v>0</v>
      </c>
      <c r="AA14" s="2">
        <v>0</v>
      </c>
      <c r="AB14" s="2">
        <v>0</v>
      </c>
      <c r="AC14" s="2">
        <v>0</v>
      </c>
      <c r="AD14" s="2">
        <f>AVERAGE(Tabella3[[#This Row],[SII_1]:[SII_4]])</f>
        <v>0</v>
      </c>
      <c r="AE14" s="2">
        <v>0</v>
      </c>
      <c r="AF14" s="2">
        <v>0</v>
      </c>
      <c r="AG14" s="2">
        <v>0</v>
      </c>
      <c r="AH14" s="2">
        <v>0</v>
      </c>
      <c r="AI14" s="2">
        <f>AVERAGE(Tabella3[[#This Row],[V3_1]:[V3_4]])</f>
        <v>0</v>
      </c>
      <c r="AJ14" s="2">
        <v>0</v>
      </c>
      <c r="AK14" s="2">
        <v>0</v>
      </c>
      <c r="AL14" s="2">
        <v>0</v>
      </c>
      <c r="AM14" s="2">
        <v>0</v>
      </c>
      <c r="AN14" s="2">
        <f>AVERAGE(Tabella4[[#This Row],[Y 450 B_1]:[Y 450 B_4]])</f>
        <v>0</v>
      </c>
    </row>
    <row r="15" spans="1:40" x14ac:dyDescent="0.25">
      <c r="A15" s="2" t="s">
        <v>189</v>
      </c>
      <c r="B15" s="2" t="s">
        <v>11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f>AVERAGE(Tabella3[[#This Row],[t0_1]:[t0_6]])</f>
        <v>0</v>
      </c>
      <c r="K15" s="2">
        <v>0</v>
      </c>
      <c r="L15" s="2">
        <v>0</v>
      </c>
      <c r="M15" s="2">
        <v>0</v>
      </c>
      <c r="N15" s="2">
        <v>0</v>
      </c>
      <c r="O15" s="2">
        <f>AVERAGE(Tabella3[[#This Row],[Lf 02_1]:[Lf 02_4]])</f>
        <v>0</v>
      </c>
      <c r="P15" s="2">
        <v>0</v>
      </c>
      <c r="Q15" s="2">
        <v>0</v>
      </c>
      <c r="R15" s="2">
        <v>0</v>
      </c>
      <c r="S15" s="2">
        <v>0</v>
      </c>
      <c r="T15" s="2">
        <f>AVERAGE(Tabella3[[#This Row],[Lf 14_1]:[Lf 14_4]])</f>
        <v>0</v>
      </c>
      <c r="U15" s="2">
        <v>28.281324002914449</v>
      </c>
      <c r="V15" s="2">
        <v>32.445074208889679</v>
      </c>
      <c r="W15" s="2">
        <v>3.5998800452298729</v>
      </c>
      <c r="X15" s="2">
        <v>4.7949007642818176</v>
      </c>
      <c r="Y15" s="2">
        <f>AVERAGE(Tabella3[[#This Row],[LPAL_1]:[LPAL_4]])</f>
        <v>17.280294755328953</v>
      </c>
      <c r="Z15" s="2">
        <v>0</v>
      </c>
      <c r="AA15" s="2">
        <v>0</v>
      </c>
      <c r="AB15" s="2">
        <v>0</v>
      </c>
      <c r="AC15" s="2">
        <v>0</v>
      </c>
      <c r="AD15" s="2">
        <f>AVERAGE(Tabella3[[#This Row],[SII_1]:[SII_4]])</f>
        <v>0</v>
      </c>
      <c r="AE15" s="2">
        <v>0</v>
      </c>
      <c r="AF15" s="2">
        <v>0</v>
      </c>
      <c r="AG15" s="2">
        <v>0</v>
      </c>
      <c r="AH15" s="2">
        <v>0</v>
      </c>
      <c r="AI15" s="2">
        <f>AVERAGE(Tabella3[[#This Row],[V3_1]:[V3_4]])</f>
        <v>0</v>
      </c>
      <c r="AJ15" s="2">
        <v>0</v>
      </c>
      <c r="AK15" s="2">
        <v>0</v>
      </c>
      <c r="AL15" s="2">
        <v>0</v>
      </c>
      <c r="AM15" s="2">
        <v>0</v>
      </c>
      <c r="AN15" s="2">
        <f>AVERAGE(Tabella4[[#This Row],[Y 450 B_1]:[Y 450 B_4]])</f>
        <v>0</v>
      </c>
    </row>
    <row r="16" spans="1:40" x14ac:dyDescent="0.25">
      <c r="A16" s="2" t="s">
        <v>23</v>
      </c>
      <c r="B16" s="2" t="s">
        <v>11</v>
      </c>
      <c r="D16" s="2">
        <v>21.55563870439401</v>
      </c>
      <c r="E16" s="2">
        <v>24.066113590192668</v>
      </c>
      <c r="F16" s="2">
        <v>25.963822886751732</v>
      </c>
      <c r="G16" s="2">
        <v>33.582947284903341</v>
      </c>
      <c r="H16" s="2">
        <v>30.898958506979799</v>
      </c>
      <c r="I16" s="2">
        <v>27.316179030250805</v>
      </c>
      <c r="J16" s="2">
        <f>AVERAGE(Tabella3[[#This Row],[t0_1]:[t0_6]])</f>
        <v>27.230610000578725</v>
      </c>
      <c r="K16" s="2">
        <v>0</v>
      </c>
      <c r="L16" s="2">
        <v>0</v>
      </c>
      <c r="M16" s="2">
        <v>0</v>
      </c>
      <c r="N16" s="2">
        <v>0</v>
      </c>
      <c r="O16" s="2">
        <f>AVERAGE(Tabella3[[#This Row],[Lf 02_1]:[Lf 02_4]])</f>
        <v>0</v>
      </c>
      <c r="P16" s="2">
        <v>0</v>
      </c>
      <c r="Q16" s="2">
        <v>0</v>
      </c>
      <c r="R16" s="2">
        <v>0</v>
      </c>
      <c r="S16" s="2">
        <v>0</v>
      </c>
      <c r="T16" s="2">
        <f>AVERAGE(Tabella3[[#This Row],[Lf 14_1]:[Lf 14_4]])</f>
        <v>0</v>
      </c>
      <c r="U16" s="2">
        <v>0</v>
      </c>
      <c r="V16" s="2">
        <v>0</v>
      </c>
      <c r="W16" s="2">
        <v>0</v>
      </c>
      <c r="X16" s="2">
        <v>0</v>
      </c>
      <c r="Y16" s="2">
        <f>AVERAGE(Tabella3[[#This Row],[LPAL_1]:[LPAL_4]])</f>
        <v>0</v>
      </c>
      <c r="Z16" s="2">
        <v>0</v>
      </c>
      <c r="AA16" s="2">
        <v>0</v>
      </c>
      <c r="AB16" s="2">
        <v>0</v>
      </c>
      <c r="AC16" s="2">
        <v>0</v>
      </c>
      <c r="AD16" s="2">
        <f>AVERAGE(Tabella3[[#This Row],[SII_1]:[SII_4]])</f>
        <v>0</v>
      </c>
      <c r="AE16" s="2">
        <v>0</v>
      </c>
      <c r="AF16" s="2">
        <v>0</v>
      </c>
      <c r="AG16" s="2">
        <v>0</v>
      </c>
      <c r="AH16" s="2">
        <v>0</v>
      </c>
      <c r="AI16" s="2">
        <f>AVERAGE(Tabella3[[#This Row],[V3_1]:[V3_4]])</f>
        <v>0</v>
      </c>
      <c r="AJ16" s="2">
        <v>0</v>
      </c>
      <c r="AK16" s="2">
        <v>0</v>
      </c>
      <c r="AL16" s="2">
        <v>0</v>
      </c>
      <c r="AM16" s="2">
        <v>0</v>
      </c>
      <c r="AN16" s="2">
        <f>AVERAGE(Tabella4[[#This Row],[Y 450 B_1]:[Y 450 B_4]])</f>
        <v>0</v>
      </c>
    </row>
    <row r="17" spans="1:40" x14ac:dyDescent="0.25">
      <c r="A17" s="2" t="s">
        <v>190</v>
      </c>
      <c r="B17" s="2" t="s">
        <v>11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f>AVERAGE(Tabella3[[#This Row],[t0_1]:[t0_6]])</f>
        <v>0</v>
      </c>
      <c r="K17" s="2">
        <v>0</v>
      </c>
      <c r="L17" s="2">
        <v>0</v>
      </c>
      <c r="M17" s="2">
        <v>0</v>
      </c>
      <c r="N17" s="2">
        <v>0</v>
      </c>
      <c r="O17" s="2">
        <f>AVERAGE(Tabella3[[#This Row],[Lf 02_1]:[Lf 02_4]])</f>
        <v>0</v>
      </c>
      <c r="P17" s="2">
        <v>0</v>
      </c>
      <c r="Q17" s="2">
        <v>0</v>
      </c>
      <c r="R17" s="2">
        <v>0</v>
      </c>
      <c r="S17" s="2">
        <v>0</v>
      </c>
      <c r="T17" s="2">
        <f>AVERAGE(Tabella3[[#This Row],[Lf 14_1]:[Lf 14_4]])</f>
        <v>0</v>
      </c>
      <c r="U17" s="2">
        <v>32.682383316423206</v>
      </c>
      <c r="V17" s="2">
        <v>55</v>
      </c>
      <c r="W17" s="2">
        <v>48.341031905638019</v>
      </c>
      <c r="X17" s="2">
        <v>83.783415478185333</v>
      </c>
      <c r="Y17" s="2">
        <f>AVERAGE(Tabella3[[#This Row],[LPAL_1]:[LPAL_4]])</f>
        <v>54.951707675061634</v>
      </c>
      <c r="Z17" s="2">
        <v>69.553014006966592</v>
      </c>
      <c r="AA17" s="2">
        <v>67.577037366701575</v>
      </c>
      <c r="AB17" s="2">
        <v>127.1346707652056</v>
      </c>
      <c r="AC17" s="2">
        <v>105.85261905263943</v>
      </c>
      <c r="AD17" s="2">
        <f>AVERAGE(Tabella3[[#This Row],[SII_1]:[SII_4]])</f>
        <v>92.529335297878305</v>
      </c>
      <c r="AE17" s="2">
        <v>0</v>
      </c>
      <c r="AF17" s="2">
        <v>0</v>
      </c>
      <c r="AG17" s="2">
        <v>0</v>
      </c>
      <c r="AH17" s="2">
        <v>0</v>
      </c>
      <c r="AI17" s="2">
        <f>AVERAGE(Tabella3[[#This Row],[V3_1]:[V3_4]])</f>
        <v>0</v>
      </c>
      <c r="AJ17" s="2">
        <v>34.361691980103778</v>
      </c>
      <c r="AK17" s="2">
        <v>44.10223701834942</v>
      </c>
      <c r="AL17" s="2">
        <v>11.890063205086063</v>
      </c>
      <c r="AM17" s="2">
        <v>21.670905955435654</v>
      </c>
      <c r="AN17" s="2">
        <f>AVERAGE(Tabella4[[#This Row],[Y 450 B_1]:[Y 450 B_4]])</f>
        <v>28.00622453974373</v>
      </c>
    </row>
    <row r="18" spans="1:40" x14ac:dyDescent="0.25">
      <c r="A18" s="2" t="s">
        <v>191</v>
      </c>
      <c r="B18" s="2" t="s">
        <v>11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f>AVERAGE(Tabella3[[#This Row],[t0_1]:[t0_6]])</f>
        <v>0</v>
      </c>
      <c r="K18" s="2">
        <v>7.0443394981606531</v>
      </c>
      <c r="L18" s="2">
        <v>4.1348078626976594</v>
      </c>
      <c r="M18" s="2">
        <v>2.1653329724609582</v>
      </c>
      <c r="N18" s="2">
        <v>2.8909880174417411</v>
      </c>
      <c r="O18" s="2">
        <f>AVERAGE(Tabella3[[#This Row],[Lf 02_1]:[Lf 02_4]])</f>
        <v>4.0588670876902535</v>
      </c>
      <c r="P18" s="2">
        <v>3.1866935428909513</v>
      </c>
      <c r="Q18" s="2">
        <v>3.6933867347473601</v>
      </c>
      <c r="R18" s="2">
        <v>3.0262035798533646</v>
      </c>
      <c r="S18" s="2">
        <v>3.2576368136171276</v>
      </c>
      <c r="T18" s="2">
        <f>AVERAGE(Tabella3[[#This Row],[Lf 14_1]:[Lf 14_4]])</f>
        <v>3.2909801677772008</v>
      </c>
      <c r="U18" s="2">
        <v>0</v>
      </c>
      <c r="V18" s="2">
        <v>0</v>
      </c>
      <c r="W18" s="2">
        <v>0</v>
      </c>
      <c r="X18" s="2">
        <v>0</v>
      </c>
      <c r="Y18" s="2">
        <f>AVERAGE(Tabella3[[#This Row],[LPAL_1]:[LPAL_4]])</f>
        <v>0</v>
      </c>
      <c r="Z18" s="2">
        <v>0</v>
      </c>
      <c r="AA18" s="2">
        <v>0</v>
      </c>
      <c r="AB18" s="2">
        <v>0</v>
      </c>
      <c r="AC18" s="2">
        <v>0</v>
      </c>
      <c r="AD18" s="2">
        <f>AVERAGE(Tabella3[[#This Row],[SII_1]:[SII_4]])</f>
        <v>0</v>
      </c>
      <c r="AE18" s="2">
        <v>0</v>
      </c>
      <c r="AF18" s="2">
        <v>0</v>
      </c>
      <c r="AG18" s="2">
        <v>0</v>
      </c>
      <c r="AH18" s="2">
        <v>0</v>
      </c>
      <c r="AI18" s="2">
        <f>AVERAGE(Tabella3[[#This Row],[V3_1]:[V3_4]])</f>
        <v>0</v>
      </c>
      <c r="AJ18" s="2">
        <v>0</v>
      </c>
      <c r="AK18" s="2">
        <v>0</v>
      </c>
      <c r="AL18" s="2">
        <v>0</v>
      </c>
      <c r="AM18" s="2">
        <v>0</v>
      </c>
      <c r="AN18" s="2">
        <f>AVERAGE(Tabella4[[#This Row],[Y 450 B_1]:[Y 450 B_4]])</f>
        <v>0</v>
      </c>
    </row>
    <row r="19" spans="1:40" x14ac:dyDescent="0.25">
      <c r="A19" s="2" t="s">
        <v>192</v>
      </c>
      <c r="B19" s="2" t="s">
        <v>11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f>AVERAGE(Tabella3[[#This Row],[t0_1]:[t0_6]])</f>
        <v>0</v>
      </c>
      <c r="K19" s="2">
        <v>0</v>
      </c>
      <c r="L19" s="2">
        <v>0</v>
      </c>
      <c r="M19" s="2">
        <v>0</v>
      </c>
      <c r="N19" s="2">
        <v>0</v>
      </c>
      <c r="O19" s="2">
        <f>AVERAGE(Tabella3[[#This Row],[Lf 02_1]:[Lf 02_4]])</f>
        <v>0</v>
      </c>
      <c r="P19" s="2">
        <v>0</v>
      </c>
      <c r="Q19" s="2">
        <v>0</v>
      </c>
      <c r="R19" s="2">
        <v>0</v>
      </c>
      <c r="S19" s="2">
        <v>0</v>
      </c>
      <c r="T19" s="2">
        <f>AVERAGE(Tabella3[[#This Row],[Lf 14_1]:[Lf 14_4]])</f>
        <v>0</v>
      </c>
      <c r="U19" s="2">
        <v>0</v>
      </c>
      <c r="V19" s="2">
        <v>0</v>
      </c>
      <c r="W19" s="2">
        <v>0</v>
      </c>
      <c r="X19" s="2">
        <v>0</v>
      </c>
      <c r="Y19" s="2">
        <f>AVERAGE(Tabella3[[#This Row],[LPAL_1]:[LPAL_4]])</f>
        <v>0</v>
      </c>
      <c r="Z19" s="2">
        <v>0</v>
      </c>
      <c r="AA19" s="2">
        <v>0</v>
      </c>
      <c r="AB19" s="2">
        <v>0</v>
      </c>
      <c r="AC19" s="2">
        <v>0</v>
      </c>
      <c r="AD19" s="2">
        <f>AVERAGE(Tabella3[[#This Row],[SII_1]:[SII_4]])</f>
        <v>0</v>
      </c>
      <c r="AE19" s="2">
        <v>62.963168786612762</v>
      </c>
      <c r="AF19" s="2">
        <v>15.390317284753325</v>
      </c>
      <c r="AG19" s="2">
        <v>11.671880171197881</v>
      </c>
      <c r="AH19" s="2">
        <v>28.404366423762216</v>
      </c>
      <c r="AI19" s="2">
        <f>AVERAGE(Tabella3[[#This Row],[V3_1]:[V3_4]])</f>
        <v>29.607433166581547</v>
      </c>
      <c r="AJ19" s="2">
        <v>0</v>
      </c>
      <c r="AK19" s="2">
        <v>0</v>
      </c>
      <c r="AL19" s="2">
        <v>0</v>
      </c>
      <c r="AM19" s="2">
        <v>0</v>
      </c>
      <c r="AN19" s="2">
        <f>AVERAGE(Tabella4[[#This Row],[Y 450 B_1]:[Y 450 B_4]])</f>
        <v>0</v>
      </c>
    </row>
    <row r="20" spans="1:40" x14ac:dyDescent="0.25">
      <c r="A20" s="2" t="s">
        <v>31</v>
      </c>
      <c r="B20" s="2" t="s">
        <v>11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f>AVERAGE(Tabella3[[#This Row],[t0_1]:[t0_6]])</f>
        <v>0</v>
      </c>
      <c r="K20" s="2">
        <v>915.95716498848412</v>
      </c>
      <c r="L20" s="2">
        <v>972.36391335792052</v>
      </c>
      <c r="M20" s="2">
        <v>928</v>
      </c>
      <c r="N20" s="2">
        <v>894.56080559807776</v>
      </c>
      <c r="O20" s="2">
        <f>AVERAGE(Tabella3[[#This Row],[Lf 02_1]:[Lf 02_4]])</f>
        <v>927.72047098612063</v>
      </c>
      <c r="P20" s="2">
        <v>779.52907263608495</v>
      </c>
      <c r="Q20" s="2">
        <v>783.18055282520152</v>
      </c>
      <c r="R20" s="2">
        <v>724.08501950583513</v>
      </c>
      <c r="S20" s="2">
        <v>762</v>
      </c>
      <c r="T20" s="2">
        <f>AVERAGE(Tabella3[[#This Row],[Lf 14_1]:[Lf 14_4]])</f>
        <v>762.19866124178043</v>
      </c>
      <c r="U20" s="2">
        <v>7.8469026043572301</v>
      </c>
      <c r="V20" s="2">
        <v>12.118236789428659</v>
      </c>
      <c r="W20" s="2">
        <v>0</v>
      </c>
      <c r="X20" s="2">
        <v>0</v>
      </c>
      <c r="Y20" s="2">
        <f>AVERAGE(Tabella3[[#This Row],[LPAL_1]:[LPAL_4]])</f>
        <v>4.9912848484464725</v>
      </c>
      <c r="Z20" s="2">
        <v>0</v>
      </c>
      <c r="AA20" s="2">
        <v>0</v>
      </c>
      <c r="AB20" s="2">
        <v>0</v>
      </c>
      <c r="AC20" s="2">
        <v>0</v>
      </c>
      <c r="AD20" s="2">
        <f>AVERAGE(Tabella3[[#This Row],[SII_1]:[SII_4]])</f>
        <v>0</v>
      </c>
      <c r="AE20" s="2">
        <v>27.458151583739173</v>
      </c>
      <c r="AF20" s="2">
        <v>45.065367251541062</v>
      </c>
      <c r="AG20" s="2">
        <v>28.109874015233782</v>
      </c>
      <c r="AH20" s="2">
        <v>39.781869887128181</v>
      </c>
      <c r="AI20" s="2">
        <f>AVERAGE(Tabella3[[#This Row],[V3_1]:[V3_4]])</f>
        <v>35.103815684410549</v>
      </c>
      <c r="AJ20" s="2">
        <v>0</v>
      </c>
      <c r="AK20" s="2">
        <v>0</v>
      </c>
      <c r="AL20" s="2">
        <v>0</v>
      </c>
      <c r="AM20" s="2">
        <v>0</v>
      </c>
      <c r="AN20" s="2">
        <f>AVERAGE(Tabella4[[#This Row],[Y 450 B_1]:[Y 450 B_4]])</f>
        <v>0</v>
      </c>
    </row>
    <row r="21" spans="1:40" x14ac:dyDescent="0.25">
      <c r="A21" s="2" t="s">
        <v>193</v>
      </c>
      <c r="B21" s="2" t="s">
        <v>11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f>AVERAGE(Tabella3[[#This Row],[t0_1]:[t0_6]])</f>
        <v>0</v>
      </c>
      <c r="K21" s="2">
        <v>0</v>
      </c>
      <c r="L21" s="2">
        <v>0</v>
      </c>
      <c r="M21" s="2">
        <v>0</v>
      </c>
      <c r="N21" s="2">
        <v>0</v>
      </c>
      <c r="O21" s="2">
        <f>AVERAGE(Tabella3[[#This Row],[Lf 02_1]:[Lf 02_4]])</f>
        <v>0</v>
      </c>
      <c r="P21" s="2">
        <v>0</v>
      </c>
      <c r="Q21" s="2">
        <v>0</v>
      </c>
      <c r="R21" s="2">
        <v>0</v>
      </c>
      <c r="S21" s="2">
        <v>0</v>
      </c>
      <c r="T21" s="2">
        <f>AVERAGE(Tabella3[[#This Row],[Lf 14_1]:[Lf 14_4]])</f>
        <v>0</v>
      </c>
      <c r="U21" s="2">
        <v>88.068063870149217</v>
      </c>
      <c r="V21" s="2">
        <v>40</v>
      </c>
      <c r="W21" s="2">
        <v>13.476343758800891</v>
      </c>
      <c r="X21" s="2">
        <v>17.753110262184297</v>
      </c>
      <c r="Y21" s="2">
        <f>AVERAGE(Tabella3[[#This Row],[LPAL_1]:[LPAL_4]])</f>
        <v>39.824379472783598</v>
      </c>
      <c r="Z21" s="2">
        <v>0</v>
      </c>
      <c r="AA21" s="2">
        <v>0</v>
      </c>
      <c r="AB21" s="2">
        <v>0</v>
      </c>
      <c r="AC21" s="2">
        <v>0</v>
      </c>
      <c r="AD21" s="2">
        <f>AVERAGE(Tabella3[[#This Row],[SII_1]:[SII_4]])</f>
        <v>0</v>
      </c>
      <c r="AE21" s="2">
        <v>0</v>
      </c>
      <c r="AF21" s="2">
        <v>0</v>
      </c>
      <c r="AG21" s="2">
        <v>0</v>
      </c>
      <c r="AH21" s="2">
        <v>0</v>
      </c>
      <c r="AI21" s="2">
        <f>AVERAGE(Tabella3[[#This Row],[V3_1]:[V3_4]])</f>
        <v>0</v>
      </c>
      <c r="AJ21" s="2">
        <v>1</v>
      </c>
      <c r="AK21" s="2">
        <v>0</v>
      </c>
      <c r="AL21" s="2">
        <v>0</v>
      </c>
      <c r="AM21" s="2">
        <v>1.7715648877620773</v>
      </c>
      <c r="AN21" s="2">
        <f>AVERAGE(Tabella4[[#This Row],[Y 450 B_1]:[Y 450 B_4]])</f>
        <v>0.69289122194051933</v>
      </c>
    </row>
    <row r="22" spans="1:40" x14ac:dyDescent="0.25">
      <c r="A22" s="2" t="s">
        <v>44</v>
      </c>
      <c r="B22" s="2" t="s">
        <v>33</v>
      </c>
      <c r="D22" s="2">
        <v>23.06631599033474</v>
      </c>
      <c r="E22" s="2">
        <v>27</v>
      </c>
      <c r="F22" s="2">
        <v>27</v>
      </c>
      <c r="G22" s="2">
        <v>27.538973781022108</v>
      </c>
      <c r="H22" s="2">
        <v>33.520189629608772</v>
      </c>
      <c r="I22" s="2">
        <v>25.680231704056464</v>
      </c>
      <c r="J22" s="2">
        <f>AVERAGE(Tabella3[[#This Row],[t0_1]:[t0_6]])</f>
        <v>27.300951850837013</v>
      </c>
      <c r="K22" s="2">
        <v>0</v>
      </c>
      <c r="L22" s="2">
        <v>0</v>
      </c>
      <c r="M22" s="2">
        <v>0</v>
      </c>
      <c r="N22" s="2">
        <v>0</v>
      </c>
      <c r="O22" s="2">
        <f>AVERAGE(Tabella3[[#This Row],[Lf 02_1]:[Lf 02_4]])</f>
        <v>0</v>
      </c>
      <c r="P22" s="2">
        <v>0</v>
      </c>
      <c r="Q22" s="2">
        <v>0</v>
      </c>
      <c r="R22" s="2">
        <v>0</v>
      </c>
      <c r="S22" s="2">
        <v>0</v>
      </c>
      <c r="T22" s="2">
        <f>AVERAGE(Tabella3[[#This Row],[Lf 14_1]:[Lf 14_4]])</f>
        <v>0</v>
      </c>
      <c r="U22" s="2">
        <v>0</v>
      </c>
      <c r="V22" s="2">
        <v>0</v>
      </c>
      <c r="W22" s="2">
        <v>0</v>
      </c>
      <c r="X22" s="2">
        <v>0</v>
      </c>
      <c r="Y22" s="2">
        <f>AVERAGE(Tabella3[[#This Row],[LPAL_1]:[LPAL_4]])</f>
        <v>0</v>
      </c>
      <c r="Z22" s="2">
        <v>55.547138390099136</v>
      </c>
      <c r="AA22" s="2">
        <v>40.197961803610852</v>
      </c>
      <c r="AB22" s="2">
        <v>53.430638199198278</v>
      </c>
      <c r="AC22" s="2">
        <v>66.204238381844675</v>
      </c>
      <c r="AD22" s="2">
        <f>AVERAGE(Tabella3[[#This Row],[SII_1]:[SII_4]])</f>
        <v>53.844994193688237</v>
      </c>
      <c r="AE22" s="2">
        <v>22</v>
      </c>
      <c r="AF22" s="2">
        <v>22.777170126037149</v>
      </c>
      <c r="AG22" s="2">
        <v>11.799132774867944</v>
      </c>
      <c r="AH22" s="2">
        <v>32.604471200413073</v>
      </c>
      <c r="AI22" s="2">
        <f>AVERAGE(Tabella3[[#This Row],[V3_1]:[V3_4]])</f>
        <v>22.295193525329541</v>
      </c>
      <c r="AJ22" s="2">
        <v>0</v>
      </c>
      <c r="AK22" s="2">
        <v>0</v>
      </c>
      <c r="AL22" s="2">
        <v>0</v>
      </c>
      <c r="AM22" s="2">
        <v>0</v>
      </c>
      <c r="AN22" s="2">
        <f>AVERAGE(Tabella4[[#This Row],[Y 450 B_1]:[Y 450 B_4]])</f>
        <v>0</v>
      </c>
    </row>
    <row r="23" spans="1:40" x14ac:dyDescent="0.25">
      <c r="A23" s="2" t="s">
        <v>194</v>
      </c>
      <c r="B23" s="2" t="s">
        <v>33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f>AVERAGE(Tabella3[[#This Row],[t0_1]:[t0_6]])</f>
        <v>0</v>
      </c>
      <c r="K23" s="2">
        <v>0</v>
      </c>
      <c r="L23" s="2">
        <v>0</v>
      </c>
      <c r="M23" s="2">
        <v>0</v>
      </c>
      <c r="N23" s="2">
        <v>0</v>
      </c>
      <c r="O23" s="2">
        <f>AVERAGE(Tabella3[[#This Row],[Lf 02_1]:[Lf 02_4]])</f>
        <v>0</v>
      </c>
      <c r="P23" s="2">
        <v>0</v>
      </c>
      <c r="Q23" s="2">
        <v>0</v>
      </c>
      <c r="R23" s="2">
        <v>0</v>
      </c>
      <c r="S23" s="2">
        <v>0</v>
      </c>
      <c r="T23" s="2">
        <f>AVERAGE(Tabella3[[#This Row],[Lf 14_1]:[Lf 14_4]])</f>
        <v>0</v>
      </c>
      <c r="U23" s="2">
        <v>0</v>
      </c>
      <c r="V23" s="2">
        <v>0</v>
      </c>
      <c r="W23" s="2">
        <v>0</v>
      </c>
      <c r="X23" s="2">
        <v>0</v>
      </c>
      <c r="Y23" s="2">
        <f>AVERAGE(Tabella3[[#This Row],[LPAL_1]:[LPAL_4]])</f>
        <v>0</v>
      </c>
      <c r="Z23" s="2">
        <v>89.682912681728311</v>
      </c>
      <c r="AA23" s="2">
        <v>106.66648483445806</v>
      </c>
      <c r="AB23" s="2">
        <v>79.833274183422489</v>
      </c>
      <c r="AC23" s="2">
        <v>93.44792218215936</v>
      </c>
      <c r="AD23" s="2">
        <f>AVERAGE(Tabella3[[#This Row],[SII_1]:[SII_4]])</f>
        <v>92.407648470442055</v>
      </c>
      <c r="AE23" s="2">
        <v>0</v>
      </c>
      <c r="AF23" s="2">
        <v>0</v>
      </c>
      <c r="AG23" s="2">
        <v>0</v>
      </c>
      <c r="AH23" s="2">
        <v>0</v>
      </c>
      <c r="AI23" s="2">
        <f>AVERAGE(Tabella3[[#This Row],[V3_1]:[V3_4]])</f>
        <v>0</v>
      </c>
      <c r="AJ23" s="2">
        <v>0</v>
      </c>
      <c r="AK23" s="2">
        <v>0</v>
      </c>
      <c r="AL23" s="2">
        <v>0</v>
      </c>
      <c r="AM23" s="2">
        <v>0</v>
      </c>
      <c r="AN23" s="2">
        <f>AVERAGE(Tabella4[[#This Row],[Y 450 B_1]:[Y 450 B_4]])</f>
        <v>0</v>
      </c>
    </row>
    <row r="24" spans="1:40" x14ac:dyDescent="0.25">
      <c r="A24" s="2" t="s">
        <v>195</v>
      </c>
      <c r="B24" s="2" t="s">
        <v>33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f>AVERAGE(Tabella3[[#This Row],[t0_1]:[t0_6]])</f>
        <v>0</v>
      </c>
      <c r="K24" s="2">
        <v>0</v>
      </c>
      <c r="L24" s="2">
        <v>0</v>
      </c>
      <c r="M24" s="2">
        <v>0</v>
      </c>
      <c r="N24" s="2">
        <v>0</v>
      </c>
      <c r="O24" s="2">
        <f>AVERAGE(Tabella3[[#This Row],[Lf 02_1]:[Lf 02_4]])</f>
        <v>0</v>
      </c>
      <c r="P24" s="2">
        <v>0</v>
      </c>
      <c r="Q24" s="2">
        <v>0</v>
      </c>
      <c r="R24" s="2">
        <v>0</v>
      </c>
      <c r="S24" s="2">
        <v>0</v>
      </c>
      <c r="T24" s="2">
        <f>AVERAGE(Tabella3[[#This Row],[Lf 14_1]:[Lf 14_4]])</f>
        <v>0</v>
      </c>
      <c r="U24" s="2">
        <v>0</v>
      </c>
      <c r="V24" s="2">
        <v>0</v>
      </c>
      <c r="W24" s="2">
        <v>0</v>
      </c>
      <c r="X24" s="2">
        <v>0</v>
      </c>
      <c r="Y24" s="2">
        <f>AVERAGE(Tabella3[[#This Row],[LPAL_1]:[LPAL_4]])</f>
        <v>0</v>
      </c>
      <c r="Z24" s="2">
        <v>0</v>
      </c>
      <c r="AA24" s="2">
        <v>0</v>
      </c>
      <c r="AB24" s="2">
        <v>0</v>
      </c>
      <c r="AC24" s="2">
        <v>0</v>
      </c>
      <c r="AD24" s="2">
        <f>AVERAGE(Tabella3[[#This Row],[SII_1]:[SII_4]])</f>
        <v>0</v>
      </c>
      <c r="AE24" s="2">
        <v>0</v>
      </c>
      <c r="AF24" s="2">
        <v>0</v>
      </c>
      <c r="AG24" s="2">
        <v>0</v>
      </c>
      <c r="AH24" s="2">
        <v>0</v>
      </c>
      <c r="AI24" s="2">
        <f>AVERAGE(Tabella3[[#This Row],[V3_1]:[V3_4]])</f>
        <v>0</v>
      </c>
      <c r="AJ24" s="2">
        <v>0</v>
      </c>
      <c r="AK24" s="2">
        <v>0</v>
      </c>
      <c r="AL24" s="2">
        <v>0</v>
      </c>
      <c r="AM24" s="2">
        <v>0</v>
      </c>
      <c r="AN24" s="2">
        <f>AVERAGE(Tabella4[[#This Row],[Y 450 B_1]:[Y 450 B_4]])</f>
        <v>0</v>
      </c>
    </row>
    <row r="25" spans="1:40" x14ac:dyDescent="0.25">
      <c r="A25" s="2" t="s">
        <v>196</v>
      </c>
      <c r="B25" s="2" t="s">
        <v>33</v>
      </c>
      <c r="D25" s="2">
        <v>32.264769790942871</v>
      </c>
      <c r="E25" s="2">
        <v>46.022634440582912</v>
      </c>
      <c r="F25" s="2">
        <v>37.087892158795192</v>
      </c>
      <c r="G25" s="2">
        <v>38</v>
      </c>
      <c r="H25" s="2">
        <v>35.983577052027258</v>
      </c>
      <c r="I25" s="2">
        <v>39.124099095580448</v>
      </c>
      <c r="J25" s="2">
        <f>AVERAGE(Tabella3[[#This Row],[t0_1]:[t0_6]])</f>
        <v>38.080495422988115</v>
      </c>
      <c r="K25" s="2">
        <v>13.10224265059572</v>
      </c>
      <c r="L25" s="2">
        <v>12.580523016715205</v>
      </c>
      <c r="M25" s="2">
        <v>5.4417082590592916</v>
      </c>
      <c r="N25" s="2">
        <v>11.848644017051297</v>
      </c>
      <c r="O25" s="2">
        <f>AVERAGE(Tabella3[[#This Row],[Lf 02_1]:[Lf 02_4]])</f>
        <v>10.743279485855378</v>
      </c>
      <c r="P25" s="2">
        <v>11.436149929917441</v>
      </c>
      <c r="Q25" s="2">
        <v>10.101816670957151</v>
      </c>
      <c r="R25" s="2">
        <v>10.100750616901559</v>
      </c>
      <c r="S25" s="2">
        <v>12.151091153811146</v>
      </c>
      <c r="T25" s="2">
        <f>AVERAGE(Tabella3[[#This Row],[Lf 14_1]:[Lf 14_4]])</f>
        <v>10.947452092896823</v>
      </c>
      <c r="U25" s="2">
        <v>42.834712699795659</v>
      </c>
      <c r="V25" s="2">
        <v>47.574158536128849</v>
      </c>
      <c r="W25" s="2">
        <v>18.432240196950097</v>
      </c>
      <c r="X25" s="2">
        <v>28.408959547542892</v>
      </c>
      <c r="Y25" s="2">
        <f>AVERAGE(Tabella3[[#This Row],[LPAL_1]:[LPAL_4]])</f>
        <v>34.312517745104373</v>
      </c>
      <c r="Z25" s="2">
        <v>36.332003134359447</v>
      </c>
      <c r="AA25" s="2">
        <v>38.509013107072974</v>
      </c>
      <c r="AB25" s="2">
        <v>40.503937551893699</v>
      </c>
      <c r="AC25" s="2">
        <v>47.180402111614761</v>
      </c>
      <c r="AD25" s="2">
        <f>AVERAGE(Tabella3[[#This Row],[SII_1]:[SII_4]])</f>
        <v>40.63133897623522</v>
      </c>
      <c r="AE25" s="2">
        <v>47.948526209912352</v>
      </c>
      <c r="AF25" s="2">
        <v>27.838780615478797</v>
      </c>
      <c r="AG25" s="2">
        <v>15.383585759667968</v>
      </c>
      <c r="AH25" s="2">
        <v>31.498607128584801</v>
      </c>
      <c r="AI25" s="2">
        <f>AVERAGE(Tabella3[[#This Row],[V3_1]:[V3_4]])</f>
        <v>30.667374928410979</v>
      </c>
      <c r="AJ25" s="2">
        <v>35.909996932594467</v>
      </c>
      <c r="AK25" s="2">
        <v>12.496056255596715</v>
      </c>
      <c r="AL25" s="2">
        <v>4.3970420330000026</v>
      </c>
      <c r="AM25" s="2">
        <v>20.383554240859677</v>
      </c>
      <c r="AN25" s="2">
        <f>AVERAGE(Tabella4[[#This Row],[Y 450 B_1]:[Y 450 B_4]])</f>
        <v>18.296662365512717</v>
      </c>
    </row>
    <row r="26" spans="1:40" x14ac:dyDescent="0.25">
      <c r="A26" s="2" t="s">
        <v>197</v>
      </c>
      <c r="B26" s="2" t="s">
        <v>33</v>
      </c>
      <c r="D26" s="2">
        <v>66.598217773690791</v>
      </c>
      <c r="E26" s="2">
        <v>71.946741231603596</v>
      </c>
      <c r="F26" s="2">
        <v>44.230214384956334</v>
      </c>
      <c r="G26" s="2">
        <v>45.910146143009008</v>
      </c>
      <c r="H26" s="2">
        <v>59.229110513783198</v>
      </c>
      <c r="I26" s="2">
        <v>72.686129723223843</v>
      </c>
      <c r="J26" s="2">
        <f>AVERAGE(Tabella3[[#This Row],[t0_1]:[t0_6]])</f>
        <v>60.100093295044452</v>
      </c>
      <c r="K26" s="2">
        <v>0</v>
      </c>
      <c r="L26" s="2">
        <v>0</v>
      </c>
      <c r="M26" s="2">
        <v>0</v>
      </c>
      <c r="N26" s="2">
        <v>0</v>
      </c>
      <c r="O26" s="2">
        <f>AVERAGE(Tabella3[[#This Row],[Lf 02_1]:[Lf 02_4]])</f>
        <v>0</v>
      </c>
      <c r="P26" s="2">
        <v>0</v>
      </c>
      <c r="Q26" s="2">
        <v>0</v>
      </c>
      <c r="R26" s="2">
        <v>0</v>
      </c>
      <c r="S26" s="2">
        <v>0</v>
      </c>
      <c r="T26" s="2">
        <f>AVERAGE(Tabella3[[#This Row],[Lf 14_1]:[Lf 14_4]])</f>
        <v>0</v>
      </c>
      <c r="U26" s="2">
        <v>0</v>
      </c>
      <c r="V26" s="2">
        <v>0</v>
      </c>
      <c r="W26" s="2">
        <v>0</v>
      </c>
      <c r="X26" s="2">
        <v>0</v>
      </c>
      <c r="Y26" s="2">
        <f>AVERAGE(Tabella3[[#This Row],[LPAL_1]:[LPAL_4]])</f>
        <v>0</v>
      </c>
      <c r="Z26" s="2">
        <v>0</v>
      </c>
      <c r="AA26" s="2">
        <v>0</v>
      </c>
      <c r="AB26" s="2">
        <v>21.310958513131379</v>
      </c>
      <c r="AC26" s="2">
        <v>19.795430083491716</v>
      </c>
      <c r="AD26" s="2">
        <f>AVERAGE(Tabella3[[#This Row],[SII_1]:[SII_4]])</f>
        <v>10.276597149155773</v>
      </c>
      <c r="AE26" s="2">
        <v>0</v>
      </c>
      <c r="AF26" s="2">
        <v>0</v>
      </c>
      <c r="AG26" s="2">
        <v>0</v>
      </c>
      <c r="AH26" s="2">
        <v>0</v>
      </c>
      <c r="AI26" s="2">
        <f>AVERAGE(Tabella3[[#This Row],[V3_1]:[V3_4]])</f>
        <v>0</v>
      </c>
      <c r="AJ26" s="2">
        <v>0</v>
      </c>
      <c r="AK26" s="2">
        <v>0</v>
      </c>
      <c r="AL26" s="2">
        <v>0</v>
      </c>
      <c r="AM26" s="2">
        <v>0</v>
      </c>
      <c r="AN26" s="2">
        <f>AVERAGE(Tabella4[[#This Row],[Y 450 B_1]:[Y 450 B_4]])</f>
        <v>0</v>
      </c>
    </row>
    <row r="27" spans="1:40" x14ac:dyDescent="0.25">
      <c r="A27" s="2" t="s">
        <v>198</v>
      </c>
      <c r="B27" s="2" t="s">
        <v>33</v>
      </c>
      <c r="D27" s="2">
        <v>29.719322033518246</v>
      </c>
      <c r="E27" s="2">
        <v>40.024712919426875</v>
      </c>
      <c r="F27" s="2">
        <v>27.05812410292485</v>
      </c>
      <c r="G27" s="2">
        <v>25.348939472684933</v>
      </c>
      <c r="H27" s="2">
        <v>33.706980838738723</v>
      </c>
      <c r="I27" s="2">
        <v>42.155729599063335</v>
      </c>
      <c r="J27" s="2">
        <f>AVERAGE(Tabella3[[#This Row],[t0_1]:[t0_6]])</f>
        <v>33.002301494392832</v>
      </c>
      <c r="K27" s="2">
        <v>0</v>
      </c>
      <c r="L27" s="2">
        <v>0</v>
      </c>
      <c r="M27" s="2">
        <v>0</v>
      </c>
      <c r="N27" s="2">
        <v>0</v>
      </c>
      <c r="O27" s="2">
        <f>AVERAGE(Tabella3[[#This Row],[Lf 02_1]:[Lf 02_4]])</f>
        <v>0</v>
      </c>
      <c r="P27" s="2">
        <v>0</v>
      </c>
      <c r="Q27" s="2">
        <v>0</v>
      </c>
      <c r="R27" s="2">
        <v>0</v>
      </c>
      <c r="S27" s="2">
        <v>0</v>
      </c>
      <c r="T27" s="2">
        <f>AVERAGE(Tabella3[[#This Row],[Lf 14_1]:[Lf 14_4]])</f>
        <v>0</v>
      </c>
      <c r="U27" s="2">
        <v>0</v>
      </c>
      <c r="V27" s="2">
        <v>0</v>
      </c>
      <c r="W27" s="2">
        <v>0</v>
      </c>
      <c r="X27" s="2">
        <v>0</v>
      </c>
      <c r="Y27" s="2">
        <f>AVERAGE(Tabella3[[#This Row],[LPAL_1]:[LPAL_4]])</f>
        <v>0</v>
      </c>
      <c r="Z27" s="2">
        <v>0</v>
      </c>
      <c r="AA27" s="2">
        <v>0</v>
      </c>
      <c r="AB27" s="2">
        <v>0</v>
      </c>
      <c r="AC27" s="2">
        <v>0</v>
      </c>
      <c r="AD27" s="2">
        <f>AVERAGE(Tabella3[[#This Row],[SII_1]:[SII_4]])</f>
        <v>0</v>
      </c>
      <c r="AE27" s="2">
        <v>0</v>
      </c>
      <c r="AF27" s="2">
        <v>0</v>
      </c>
      <c r="AG27" s="2">
        <v>0</v>
      </c>
      <c r="AH27" s="2">
        <v>0</v>
      </c>
      <c r="AI27" s="2">
        <f>AVERAGE(Tabella3[[#This Row],[V3_1]:[V3_4]])</f>
        <v>0</v>
      </c>
      <c r="AJ27" s="2">
        <v>0</v>
      </c>
      <c r="AK27" s="2">
        <v>0</v>
      </c>
      <c r="AL27" s="2">
        <v>0</v>
      </c>
      <c r="AM27" s="2">
        <v>0</v>
      </c>
      <c r="AN27" s="2">
        <f>AVERAGE(Tabella4[[#This Row],[Y 450 B_1]:[Y 450 B_4]])</f>
        <v>0</v>
      </c>
    </row>
    <row r="28" spans="1:40" x14ac:dyDescent="0.25">
      <c r="A28" s="2" t="s">
        <v>50</v>
      </c>
      <c r="B28" s="2" t="s">
        <v>33</v>
      </c>
      <c r="D28" s="2">
        <v>76.92289366903222</v>
      </c>
      <c r="E28" s="2">
        <v>70</v>
      </c>
      <c r="F28" s="2">
        <v>55.948225075708919</v>
      </c>
      <c r="G28" s="2">
        <v>57.624051525587014</v>
      </c>
      <c r="H28" s="2">
        <v>70.525476986608595</v>
      </c>
      <c r="I28" s="2">
        <v>88.158734403094144</v>
      </c>
      <c r="J28" s="2">
        <f>AVERAGE(Tabella3[[#This Row],[t0_1]:[t0_6]])</f>
        <v>69.863230276671814</v>
      </c>
      <c r="K28" s="2">
        <v>0</v>
      </c>
      <c r="L28" s="2">
        <v>0</v>
      </c>
      <c r="M28" s="2">
        <v>0</v>
      </c>
      <c r="N28" s="2">
        <v>0</v>
      </c>
      <c r="O28" s="2">
        <f>AVERAGE(Tabella3[[#This Row],[Lf 02_1]:[Lf 02_4]])</f>
        <v>0</v>
      </c>
      <c r="P28" s="2">
        <v>0</v>
      </c>
      <c r="Q28" s="2">
        <v>0</v>
      </c>
      <c r="R28" s="2">
        <v>0</v>
      </c>
      <c r="S28" s="2">
        <v>0</v>
      </c>
      <c r="T28" s="2">
        <f>AVERAGE(Tabella3[[#This Row],[Lf 14_1]:[Lf 14_4]])</f>
        <v>0</v>
      </c>
      <c r="U28" s="2">
        <v>0</v>
      </c>
      <c r="V28" s="2">
        <v>0</v>
      </c>
      <c r="W28" s="2">
        <v>0</v>
      </c>
      <c r="X28" s="2">
        <v>0</v>
      </c>
      <c r="Y28" s="2">
        <f>AVERAGE(Tabella3[[#This Row],[LPAL_1]:[LPAL_4]])</f>
        <v>0</v>
      </c>
      <c r="Z28" s="2">
        <v>0</v>
      </c>
      <c r="AA28" s="2">
        <v>0</v>
      </c>
      <c r="AB28" s="2">
        <v>0</v>
      </c>
      <c r="AC28" s="2">
        <v>0</v>
      </c>
      <c r="AD28" s="2">
        <f>AVERAGE(Tabella3[[#This Row],[SII_1]:[SII_4]])</f>
        <v>0</v>
      </c>
      <c r="AE28" s="2">
        <v>0</v>
      </c>
      <c r="AF28" s="2">
        <v>0</v>
      </c>
      <c r="AG28" s="2">
        <v>0</v>
      </c>
      <c r="AH28" s="2">
        <v>0</v>
      </c>
      <c r="AI28" s="2">
        <f>AVERAGE(Tabella3[[#This Row],[V3_1]:[V3_4]])</f>
        <v>0</v>
      </c>
      <c r="AJ28" s="2">
        <v>0</v>
      </c>
      <c r="AK28" s="2">
        <v>0</v>
      </c>
      <c r="AL28" s="2">
        <v>0</v>
      </c>
      <c r="AM28" s="2">
        <v>0</v>
      </c>
      <c r="AN28" s="2">
        <f>AVERAGE(Tabella4[[#This Row],[Y 450 B_1]:[Y 450 B_4]])</f>
        <v>0</v>
      </c>
    </row>
    <row r="29" spans="1:40" x14ac:dyDescent="0.25">
      <c r="A29" s="2" t="s">
        <v>51</v>
      </c>
      <c r="B29" s="2" t="s">
        <v>33</v>
      </c>
      <c r="D29" s="2">
        <v>58.450860351184375</v>
      </c>
      <c r="E29" s="2">
        <v>45.393864366217272</v>
      </c>
      <c r="F29" s="2">
        <v>56.913199784516131</v>
      </c>
      <c r="G29" s="2">
        <v>45.585677201682834</v>
      </c>
      <c r="H29" s="2">
        <v>33.536714782338393</v>
      </c>
      <c r="I29" s="2">
        <v>62.891194696788112</v>
      </c>
      <c r="J29" s="2">
        <f>AVERAGE(Tabella3[[#This Row],[t0_1]:[t0_6]])</f>
        <v>50.461918530454518</v>
      </c>
      <c r="K29" s="2">
        <v>32.241901441186627</v>
      </c>
      <c r="L29" s="2">
        <v>18.724847164616317</v>
      </c>
      <c r="M29" s="2">
        <v>7.2067354907034487</v>
      </c>
      <c r="N29" s="2">
        <v>14.787360250615158</v>
      </c>
      <c r="O29" s="2">
        <f>AVERAGE(Tabella3[[#This Row],[Lf 02_1]:[Lf 02_4]])</f>
        <v>18.240211086780391</v>
      </c>
      <c r="P29" s="2">
        <v>0</v>
      </c>
      <c r="Q29" s="2">
        <v>0</v>
      </c>
      <c r="R29" s="2">
        <v>0</v>
      </c>
      <c r="S29" s="2">
        <v>0</v>
      </c>
      <c r="T29" s="2">
        <f>AVERAGE(Tabella3[[#This Row],[Lf 14_1]:[Lf 14_4]])</f>
        <v>0</v>
      </c>
      <c r="U29" s="2">
        <v>72.852817812474498</v>
      </c>
      <c r="V29" s="2">
        <v>67.365748148053456</v>
      </c>
      <c r="W29" s="2">
        <v>36.622833539035987</v>
      </c>
      <c r="X29" s="2">
        <v>37.639017292896547</v>
      </c>
      <c r="Y29" s="2">
        <f>AVERAGE(Tabella3[[#This Row],[LPAL_1]:[LPAL_4]])</f>
        <v>53.620104198115115</v>
      </c>
      <c r="Z29" s="2">
        <v>37.006655159274324</v>
      </c>
      <c r="AA29" s="2">
        <v>23.11550073134261</v>
      </c>
      <c r="AB29" s="2">
        <v>45.562769700954114</v>
      </c>
      <c r="AC29" s="2">
        <v>41.977309548410766</v>
      </c>
      <c r="AD29" s="2">
        <f>AVERAGE(Tabella3[[#This Row],[SII_1]:[SII_4]])</f>
        <v>36.915558784995454</v>
      </c>
      <c r="AE29" s="2">
        <v>0</v>
      </c>
      <c r="AF29" s="2">
        <v>0</v>
      </c>
      <c r="AG29" s="2">
        <v>0</v>
      </c>
      <c r="AH29" s="2">
        <v>0</v>
      </c>
      <c r="AI29" s="2">
        <f>AVERAGE(Tabella3[[#This Row],[V3_1]:[V3_4]])</f>
        <v>0</v>
      </c>
      <c r="AJ29" s="2">
        <v>28</v>
      </c>
      <c r="AK29" s="2">
        <v>28.453632984873014</v>
      </c>
      <c r="AL29" s="2">
        <v>10.241484443925756</v>
      </c>
      <c r="AM29" s="2">
        <v>44.386419916257942</v>
      </c>
      <c r="AN29" s="2">
        <f>AVERAGE(Tabella4[[#This Row],[Y 450 B_1]:[Y 450 B_4]])</f>
        <v>27.770384336264179</v>
      </c>
    </row>
    <row r="30" spans="1:40" x14ac:dyDescent="0.25">
      <c r="A30" s="2" t="s">
        <v>199</v>
      </c>
      <c r="B30" s="2" t="s">
        <v>33</v>
      </c>
      <c r="D30" s="2">
        <v>15.044853872112883</v>
      </c>
      <c r="E30" s="2">
        <v>6.3532823571696087</v>
      </c>
      <c r="F30" s="2">
        <v>10.913922273602193</v>
      </c>
      <c r="G30" s="2">
        <v>5.7079725484853139</v>
      </c>
      <c r="H30" s="2">
        <v>7.4909087156208631</v>
      </c>
      <c r="I30" s="2">
        <v>11.479155375145533</v>
      </c>
      <c r="J30" s="2">
        <f>AVERAGE(Tabella3[[#This Row],[t0_1]:[t0_6]])</f>
        <v>9.4983491903560644</v>
      </c>
      <c r="K30" s="2">
        <v>0</v>
      </c>
      <c r="L30" s="2">
        <v>0</v>
      </c>
      <c r="M30" s="2">
        <v>0</v>
      </c>
      <c r="N30" s="2">
        <v>0</v>
      </c>
      <c r="O30" s="2">
        <f>AVERAGE(Tabella3[[#This Row],[Lf 02_1]:[Lf 02_4]])</f>
        <v>0</v>
      </c>
      <c r="P30" s="2">
        <v>0</v>
      </c>
      <c r="Q30" s="2">
        <v>0</v>
      </c>
      <c r="R30" s="2">
        <v>0</v>
      </c>
      <c r="S30" s="2">
        <v>0</v>
      </c>
      <c r="T30" s="2">
        <f>AVERAGE(Tabella3[[#This Row],[Lf 14_1]:[Lf 14_4]])</f>
        <v>0</v>
      </c>
      <c r="U30" s="2">
        <v>0</v>
      </c>
      <c r="V30" s="2">
        <v>0</v>
      </c>
      <c r="W30" s="2">
        <v>0</v>
      </c>
      <c r="X30" s="2">
        <v>0</v>
      </c>
      <c r="Y30" s="2">
        <f>AVERAGE(Tabella3[[#This Row],[LPAL_1]:[LPAL_4]])</f>
        <v>0</v>
      </c>
      <c r="Z30" s="2">
        <v>0</v>
      </c>
      <c r="AA30" s="2">
        <v>0</v>
      </c>
      <c r="AB30" s="2">
        <v>0</v>
      </c>
      <c r="AC30" s="2">
        <v>0</v>
      </c>
      <c r="AD30" s="2">
        <f>AVERAGE(Tabella3[[#This Row],[SII_1]:[SII_4]])</f>
        <v>0</v>
      </c>
      <c r="AE30" s="2">
        <v>0</v>
      </c>
      <c r="AF30" s="2">
        <v>0</v>
      </c>
      <c r="AG30" s="2">
        <v>0</v>
      </c>
      <c r="AH30" s="2">
        <v>0</v>
      </c>
      <c r="AI30" s="2">
        <f>AVERAGE(Tabella3[[#This Row],[V3_1]:[V3_4]])</f>
        <v>0</v>
      </c>
      <c r="AJ30" s="2">
        <v>0</v>
      </c>
      <c r="AK30" s="2">
        <v>0</v>
      </c>
      <c r="AL30" s="2">
        <v>0</v>
      </c>
      <c r="AM30" s="2">
        <v>0</v>
      </c>
      <c r="AN30" s="2">
        <f>AVERAGE(Tabella4[[#This Row],[Y 450 B_1]:[Y 450 B_4]])</f>
        <v>0</v>
      </c>
    </row>
    <row r="31" spans="1:40" x14ac:dyDescent="0.25">
      <c r="A31" s="2" t="s">
        <v>200</v>
      </c>
      <c r="B31" s="2" t="s">
        <v>201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f>AVERAGE(Tabella3[[#This Row],[t0_1]:[t0_6]])</f>
        <v>0</v>
      </c>
      <c r="K31" s="2">
        <v>0</v>
      </c>
      <c r="L31" s="2">
        <v>0</v>
      </c>
      <c r="M31" s="2">
        <v>0</v>
      </c>
      <c r="N31" s="2">
        <v>0</v>
      </c>
      <c r="O31" s="2">
        <f>AVERAGE(Tabella3[[#This Row],[Lf 02_1]:[Lf 02_4]])</f>
        <v>0</v>
      </c>
      <c r="P31" s="2">
        <v>0</v>
      </c>
      <c r="Q31" s="2">
        <v>0</v>
      </c>
      <c r="R31" s="2">
        <v>0</v>
      </c>
      <c r="S31" s="2">
        <v>0</v>
      </c>
      <c r="T31" s="2">
        <f>AVERAGE(Tabella3[[#This Row],[Lf 14_1]:[Lf 14_4]])</f>
        <v>0</v>
      </c>
      <c r="U31" s="2">
        <v>0</v>
      </c>
      <c r="V31" s="2">
        <v>0</v>
      </c>
      <c r="W31" s="2">
        <v>0</v>
      </c>
      <c r="X31" s="2">
        <v>0</v>
      </c>
      <c r="Y31" s="2">
        <f>AVERAGE(Tabella3[[#This Row],[LPAL_1]:[LPAL_4]])</f>
        <v>0</v>
      </c>
      <c r="Z31" s="2">
        <v>14.166198828692249</v>
      </c>
      <c r="AA31" s="2">
        <v>16.177694128408923</v>
      </c>
      <c r="AB31" s="2">
        <v>36.867895147297489</v>
      </c>
      <c r="AC31" s="2">
        <v>11.304733579149797</v>
      </c>
      <c r="AD31" s="2">
        <f>AVERAGE(Tabella3[[#This Row],[SII_1]:[SII_4]])</f>
        <v>19.629130420887115</v>
      </c>
      <c r="AE31" s="2">
        <v>32.664809197418094</v>
      </c>
      <c r="AF31" s="2">
        <v>32.514700547753307</v>
      </c>
      <c r="AG31" s="2">
        <v>19.885943228130081</v>
      </c>
      <c r="AH31" s="2">
        <v>12.734409572980725</v>
      </c>
      <c r="AI31" s="2">
        <f>AVERAGE(Tabella3[[#This Row],[V3_1]:[V3_4]])</f>
        <v>24.449965636570553</v>
      </c>
      <c r="AJ31" s="2">
        <v>0</v>
      </c>
      <c r="AK31" s="2">
        <v>0</v>
      </c>
      <c r="AL31" s="2">
        <v>0</v>
      </c>
      <c r="AM31" s="2">
        <v>0</v>
      </c>
      <c r="AN31" s="2">
        <f>AVERAGE(Tabella4[[#This Row],[Y 450 B_1]:[Y 450 B_4]])</f>
        <v>0</v>
      </c>
    </row>
    <row r="32" spans="1:40" x14ac:dyDescent="0.25">
      <c r="A32" s="2" t="s">
        <v>202</v>
      </c>
      <c r="B32" s="2" t="s">
        <v>201</v>
      </c>
      <c r="D32" s="2">
        <v>19.124671389716287</v>
      </c>
      <c r="E32" s="2">
        <v>21.502025017205501</v>
      </c>
      <c r="F32" s="2">
        <v>19</v>
      </c>
      <c r="G32" s="2">
        <v>33.071944271838554</v>
      </c>
      <c r="H32" s="2">
        <v>10.278758964392599</v>
      </c>
      <c r="I32" s="2">
        <v>11.927078210380911</v>
      </c>
      <c r="J32" s="2">
        <f>AVERAGE(Tabella3[[#This Row],[t0_1]:[t0_6]])</f>
        <v>19.150746308922308</v>
      </c>
      <c r="K32" s="2">
        <v>8.8054243727008181</v>
      </c>
      <c r="L32" s="2">
        <v>9.6338821957997709</v>
      </c>
      <c r="M32" s="2">
        <v>15.312509983596211</v>
      </c>
      <c r="N32" s="2">
        <v>11.512411695807613</v>
      </c>
      <c r="O32" s="2">
        <f>AVERAGE(Tabella3[[#This Row],[Lf 02_1]:[Lf 02_4]])</f>
        <v>11.316057061976103</v>
      </c>
      <c r="P32" s="2">
        <v>7.5711111118557319</v>
      </c>
      <c r="Q32" s="2">
        <v>8</v>
      </c>
      <c r="R32" s="2">
        <v>8.4354799809223397</v>
      </c>
      <c r="S32" s="2">
        <v>6.8556122235397945</v>
      </c>
      <c r="T32" s="2">
        <f>AVERAGE(Tabella3[[#This Row],[Lf 14_1]:[Lf 14_4]])</f>
        <v>7.7155508290794668</v>
      </c>
      <c r="U32" s="2">
        <v>15.621654467884785</v>
      </c>
      <c r="V32" s="2">
        <v>38.470857546260383</v>
      </c>
      <c r="W32" s="2">
        <v>10.662710766425906</v>
      </c>
      <c r="X32" s="2">
        <v>33.385906093737596</v>
      </c>
      <c r="Y32" s="2">
        <f>AVERAGE(Tabella3[[#This Row],[LPAL_1]:[LPAL_4]])</f>
        <v>24.535282218577166</v>
      </c>
      <c r="Z32" s="2">
        <v>0</v>
      </c>
      <c r="AA32" s="2">
        <v>0</v>
      </c>
      <c r="AB32" s="2">
        <v>0</v>
      </c>
      <c r="AC32" s="2">
        <v>0</v>
      </c>
      <c r="AD32" s="2">
        <f>AVERAGE(Tabella3[[#This Row],[SII_1]:[SII_4]])</f>
        <v>0</v>
      </c>
      <c r="AE32" s="2">
        <v>0</v>
      </c>
      <c r="AF32" s="2">
        <v>0</v>
      </c>
      <c r="AG32" s="2">
        <v>0</v>
      </c>
      <c r="AH32" s="2">
        <v>0</v>
      </c>
      <c r="AI32" s="2">
        <f>AVERAGE(Tabella3[[#This Row],[V3_1]:[V3_4]])</f>
        <v>0</v>
      </c>
      <c r="AJ32" s="2">
        <v>0</v>
      </c>
      <c r="AK32" s="2">
        <v>0</v>
      </c>
      <c r="AL32" s="2">
        <v>0</v>
      </c>
      <c r="AM32" s="2">
        <v>0</v>
      </c>
      <c r="AN32" s="2">
        <f>AVERAGE(Tabella4[[#This Row],[Y 450 B_1]:[Y 450 B_4]])</f>
        <v>0</v>
      </c>
    </row>
    <row r="33" spans="1:40" x14ac:dyDescent="0.25">
      <c r="A33" s="2" t="s">
        <v>203</v>
      </c>
      <c r="B33" s="2" t="s">
        <v>201</v>
      </c>
      <c r="D33" s="2">
        <v>5.5420480074831282</v>
      </c>
      <c r="E33" s="2">
        <v>9.6719153547795766</v>
      </c>
      <c r="F33" s="2">
        <v>6.0680546121900578</v>
      </c>
      <c r="G33" s="2">
        <v>5.3666548853039959</v>
      </c>
      <c r="H33" s="2">
        <v>4.9561782200386446</v>
      </c>
      <c r="I33" s="2">
        <v>6.2163796468042278</v>
      </c>
      <c r="J33" s="2">
        <f>AVERAGE(Tabella3[[#This Row],[t0_1]:[t0_6]])</f>
        <v>6.303538454433272</v>
      </c>
      <c r="K33" s="2">
        <v>9.8217930417963615</v>
      </c>
      <c r="L33" s="2">
        <v>8.3783335978367131</v>
      </c>
      <c r="M33" s="2">
        <v>4.3092119345504214</v>
      </c>
      <c r="N33" s="2">
        <v>7.7714649669770717</v>
      </c>
      <c r="O33" s="2">
        <f>AVERAGE(Tabella3[[#This Row],[Lf 02_1]:[Lf 02_4]])</f>
        <v>7.5702008852901423</v>
      </c>
      <c r="P33" s="2">
        <v>6.5936180246871867</v>
      </c>
      <c r="Q33" s="2">
        <v>5.113803513768282</v>
      </c>
      <c r="R33" s="2">
        <v>6.9561814132258988</v>
      </c>
      <c r="S33" s="2">
        <v>7.7474162097774046</v>
      </c>
      <c r="T33" s="2">
        <f>AVERAGE(Tabella3[[#This Row],[Lf 14_1]:[Lf 14_4]])</f>
        <v>6.6027547903646937</v>
      </c>
      <c r="U33" s="2">
        <v>6.240563511912014</v>
      </c>
      <c r="V33" s="2">
        <v>16.062780414533862</v>
      </c>
      <c r="W33" s="2">
        <v>7.0816498503612824</v>
      </c>
      <c r="X33" s="2">
        <v>8.6839203996149923</v>
      </c>
      <c r="Y33" s="2">
        <f>AVERAGE(Tabella3[[#This Row],[LPAL_1]:[LPAL_4]])</f>
        <v>9.5172285441055369</v>
      </c>
      <c r="Z33" s="2">
        <v>8.3773857160186083</v>
      </c>
      <c r="AA33" s="2">
        <v>8.6919620251100493</v>
      </c>
      <c r="AB33" s="2">
        <v>12.438153671908371</v>
      </c>
      <c r="AC33" s="2">
        <v>11.423125295732305</v>
      </c>
      <c r="AD33" s="2">
        <f>AVERAGE(Tabella3[[#This Row],[SII_1]:[SII_4]])</f>
        <v>10.232656677192335</v>
      </c>
      <c r="AE33" s="2">
        <v>11.630654025042583</v>
      </c>
      <c r="AF33" s="2">
        <v>10.792398720155303</v>
      </c>
      <c r="AG33" s="2">
        <v>6.7439768390895178</v>
      </c>
      <c r="AH33" s="2">
        <v>8.4637431485309822</v>
      </c>
      <c r="AI33" s="2">
        <f>AVERAGE(Tabella3[[#This Row],[V3_1]:[V3_4]])</f>
        <v>9.4076931832045965</v>
      </c>
      <c r="AJ33" s="2">
        <v>0</v>
      </c>
      <c r="AK33" s="2">
        <v>0</v>
      </c>
      <c r="AL33" s="2">
        <v>0</v>
      </c>
      <c r="AM33" s="2">
        <v>0</v>
      </c>
      <c r="AN33" s="2">
        <f>AVERAGE(Tabella4[[#This Row],[Y 450 B_1]:[Y 450 B_4]])</f>
        <v>0</v>
      </c>
    </row>
    <row r="34" spans="1:40" x14ac:dyDescent="0.25">
      <c r="A34" s="2" t="s">
        <v>204</v>
      </c>
      <c r="B34" s="2" t="s">
        <v>201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f>AVERAGE(Tabella3[[#This Row],[t0_1]:[t0_6]])</f>
        <v>0</v>
      </c>
      <c r="K34" s="2">
        <v>0</v>
      </c>
      <c r="L34" s="2">
        <v>0</v>
      </c>
      <c r="M34" s="2">
        <v>0</v>
      </c>
      <c r="N34" s="2">
        <v>0</v>
      </c>
      <c r="O34" s="2">
        <f>AVERAGE(Tabella3[[#This Row],[Lf 02_1]:[Lf 02_4]])</f>
        <v>0</v>
      </c>
      <c r="P34" s="2">
        <v>0</v>
      </c>
      <c r="Q34" s="2">
        <v>0</v>
      </c>
      <c r="R34" s="2">
        <v>0</v>
      </c>
      <c r="S34" s="2">
        <v>0</v>
      </c>
      <c r="T34" s="2">
        <f>AVERAGE(Tabella3[[#This Row],[Lf 14_1]:[Lf 14_4]])</f>
        <v>0</v>
      </c>
      <c r="U34" s="2">
        <v>0</v>
      </c>
      <c r="V34" s="2">
        <v>0</v>
      </c>
      <c r="W34" s="2">
        <v>0</v>
      </c>
      <c r="X34" s="2">
        <v>0</v>
      </c>
      <c r="Y34" s="2">
        <f>AVERAGE(Tabella3[[#This Row],[LPAL_1]:[LPAL_4]])</f>
        <v>0</v>
      </c>
      <c r="Z34" s="2">
        <v>71.224209225879335</v>
      </c>
      <c r="AA34" s="2">
        <v>93.422148334772018</v>
      </c>
      <c r="AB34" s="2">
        <v>92</v>
      </c>
      <c r="AC34" s="2">
        <v>111.49986670352563</v>
      </c>
      <c r="AD34" s="2">
        <f>AVERAGE(Tabella3[[#This Row],[SII_1]:[SII_4]])</f>
        <v>92.036556066044255</v>
      </c>
      <c r="AE34" s="2">
        <v>4.7895149895643918</v>
      </c>
      <c r="AF34" s="2">
        <v>2.9942659402136318</v>
      </c>
      <c r="AG34" s="2">
        <v>7.3372741156513941</v>
      </c>
      <c r="AH34" s="2">
        <v>3.397712014778377</v>
      </c>
      <c r="AI34" s="2">
        <f>AVERAGE(Tabella3[[#This Row],[V3_1]:[V3_4]])</f>
        <v>4.6296917650519491</v>
      </c>
      <c r="AJ34" s="2">
        <v>0</v>
      </c>
      <c r="AK34" s="2">
        <v>0</v>
      </c>
      <c r="AL34" s="2">
        <v>0</v>
      </c>
      <c r="AM34" s="2">
        <v>0</v>
      </c>
      <c r="AN34" s="2">
        <f>AVERAGE(Tabella4[[#This Row],[Y 450 B_1]:[Y 450 B_4]])</f>
        <v>0</v>
      </c>
    </row>
    <row r="35" spans="1:40" x14ac:dyDescent="0.25">
      <c r="A35" s="2" t="s">
        <v>205</v>
      </c>
      <c r="B35" s="2" t="s">
        <v>201</v>
      </c>
      <c r="D35" s="2">
        <v>4.6273326785668569</v>
      </c>
      <c r="E35" s="2">
        <v>3.9228480957532086</v>
      </c>
      <c r="F35" s="2">
        <v>5.9864108223940704</v>
      </c>
      <c r="G35" s="2">
        <v>6.4553818499799931</v>
      </c>
      <c r="H35" s="2">
        <v>3.9928187991872219</v>
      </c>
      <c r="I35" s="2">
        <v>6.2937858618553042</v>
      </c>
      <c r="J35" s="2">
        <f>AVERAGE(Tabella3[[#This Row],[t0_1]:[t0_6]])</f>
        <v>5.213096351289443</v>
      </c>
      <c r="K35" s="2">
        <v>0</v>
      </c>
      <c r="L35" s="2">
        <v>0</v>
      </c>
      <c r="M35" s="2">
        <v>0</v>
      </c>
      <c r="N35" s="2">
        <v>0</v>
      </c>
      <c r="O35" s="2">
        <f>AVERAGE(Tabella3[[#This Row],[Lf 02_1]:[Lf 02_4]])</f>
        <v>0</v>
      </c>
      <c r="P35" s="2">
        <v>0</v>
      </c>
      <c r="Q35" s="2">
        <v>0</v>
      </c>
      <c r="R35" s="2">
        <v>0</v>
      </c>
      <c r="S35" s="2">
        <v>0</v>
      </c>
      <c r="T35" s="2">
        <f>AVERAGE(Tabella3[[#This Row],[Lf 14_1]:[Lf 14_4]])</f>
        <v>0</v>
      </c>
      <c r="U35" s="2">
        <v>0</v>
      </c>
      <c r="V35" s="2">
        <v>0</v>
      </c>
      <c r="W35" s="2">
        <v>0</v>
      </c>
      <c r="X35" s="2">
        <v>0</v>
      </c>
      <c r="Y35" s="2">
        <f>AVERAGE(Tabella3[[#This Row],[LPAL_1]:[LPAL_4]])</f>
        <v>0</v>
      </c>
      <c r="Z35" s="2">
        <v>0</v>
      </c>
      <c r="AA35" s="2">
        <v>0</v>
      </c>
      <c r="AB35" s="2">
        <v>0</v>
      </c>
      <c r="AC35" s="2">
        <v>0</v>
      </c>
      <c r="AD35" s="2">
        <f>AVERAGE(Tabella3[[#This Row],[SII_1]:[SII_4]])</f>
        <v>0</v>
      </c>
      <c r="AE35" s="2">
        <v>19.453249416158442</v>
      </c>
      <c r="AF35" s="2">
        <v>0</v>
      </c>
      <c r="AG35" s="2">
        <v>0</v>
      </c>
      <c r="AH35" s="2">
        <v>24.28536537376468</v>
      </c>
      <c r="AI35" s="2">
        <f>AVERAGE(Tabella3[[#This Row],[V3_1]:[V3_4]])</f>
        <v>10.93465369748078</v>
      </c>
      <c r="AJ35" s="2">
        <v>0</v>
      </c>
      <c r="AK35" s="2">
        <v>0</v>
      </c>
      <c r="AL35" s="2">
        <v>0</v>
      </c>
      <c r="AM35" s="2">
        <v>0</v>
      </c>
      <c r="AN35" s="2">
        <f>AVERAGE(Tabella4[[#This Row],[Y 450 B_1]:[Y 450 B_4]])</f>
        <v>0</v>
      </c>
    </row>
    <row r="36" spans="1:40" x14ac:dyDescent="0.25">
      <c r="A36" s="2" t="s">
        <v>206</v>
      </c>
      <c r="B36" s="2" t="s">
        <v>201</v>
      </c>
      <c r="D36" s="2">
        <v>42.637759751397198</v>
      </c>
      <c r="E36" s="2">
        <v>71.39443220120998</v>
      </c>
      <c r="F36" s="2">
        <v>40.823061237848293</v>
      </c>
      <c r="G36" s="2">
        <v>34.227841474310431</v>
      </c>
      <c r="H36" s="2">
        <v>57.394248727942909</v>
      </c>
      <c r="I36" s="2">
        <v>54.686305280400447</v>
      </c>
      <c r="J36" s="2">
        <f>AVERAGE(Tabella3[[#This Row],[t0_1]:[t0_6]])</f>
        <v>50.193941445518213</v>
      </c>
      <c r="K36" s="2">
        <v>103.1724616147078</v>
      </c>
      <c r="L36" s="2">
        <v>114.93512326107202</v>
      </c>
      <c r="M36" s="2">
        <v>110</v>
      </c>
      <c r="N36" s="2">
        <v>110.46962472513179</v>
      </c>
      <c r="O36" s="2">
        <f>AVERAGE(Tabella3[[#This Row],[Lf 02_1]:[Lf 02_4]])</f>
        <v>109.6443024002279</v>
      </c>
      <c r="P36" s="2">
        <v>110.4971212683276</v>
      </c>
      <c r="Q36" s="2">
        <v>88.110140888268603</v>
      </c>
      <c r="R36" s="2">
        <v>106</v>
      </c>
      <c r="S36" s="2">
        <v>120.24525326613622</v>
      </c>
      <c r="T36" s="2">
        <f>AVERAGE(Tabella3[[#This Row],[Lf 14_1]:[Lf 14_4]])</f>
        <v>106.21312885568311</v>
      </c>
      <c r="U36" s="2">
        <v>63.840633186732553</v>
      </c>
      <c r="V36" s="2">
        <v>94</v>
      </c>
      <c r="W36" s="2">
        <v>78.185399846999488</v>
      </c>
      <c r="X36" s="2">
        <v>138.97961240358029</v>
      </c>
      <c r="Y36" s="2">
        <f>AVERAGE(Tabella3[[#This Row],[LPAL_1]:[LPAL_4]])</f>
        <v>93.751411359328088</v>
      </c>
      <c r="Z36" s="2">
        <v>137.61196007019643</v>
      </c>
      <c r="AA36" s="2">
        <v>120.23590993732729</v>
      </c>
      <c r="AB36" s="2">
        <v>144.79370800944699</v>
      </c>
      <c r="AC36" s="2">
        <v>190.37778942512981</v>
      </c>
      <c r="AD36" s="2">
        <f>AVERAGE(Tabella3[[#This Row],[SII_1]:[SII_4]])</f>
        <v>148.25484186052512</v>
      </c>
      <c r="AE36" s="2">
        <v>83.318333384204962</v>
      </c>
      <c r="AF36" s="2">
        <v>115.83711804530232</v>
      </c>
      <c r="AG36" s="2">
        <v>94.966624015162409</v>
      </c>
      <c r="AH36" s="2">
        <v>8.2256327274725667</v>
      </c>
      <c r="AI36" s="2">
        <f>AVERAGE(Tabella3[[#This Row],[V3_1]:[V3_4]])</f>
        <v>75.586927043035558</v>
      </c>
      <c r="AJ36" s="2">
        <v>178.85349011537858</v>
      </c>
      <c r="AK36" s="2">
        <v>97.254559526507265</v>
      </c>
      <c r="AL36" s="2">
        <v>40.231255143982921</v>
      </c>
      <c r="AM36" s="2">
        <v>137.03433039696895</v>
      </c>
      <c r="AN36" s="2">
        <f>AVERAGE(Tabella4[[#This Row],[Y 450 B_1]:[Y 450 B_4]])</f>
        <v>113.34340879570942</v>
      </c>
    </row>
    <row r="37" spans="1:40" x14ac:dyDescent="0.25">
      <c r="A37" s="2" t="s">
        <v>207</v>
      </c>
      <c r="B37" s="2" t="s">
        <v>201</v>
      </c>
      <c r="D37" s="2">
        <v>14.373766198456831</v>
      </c>
      <c r="E37" s="2">
        <v>24.742519301660558</v>
      </c>
      <c r="F37" s="2">
        <v>14.448275073047846</v>
      </c>
      <c r="G37" s="2">
        <v>13.678691000513831</v>
      </c>
      <c r="H37" s="2">
        <v>12.682769803555017</v>
      </c>
      <c r="I37" s="2">
        <v>13.939470422682515</v>
      </c>
      <c r="J37" s="2">
        <f>AVERAGE(Tabella3[[#This Row],[t0_1]:[t0_6]])</f>
        <v>15.644248633319433</v>
      </c>
      <c r="K37" s="2">
        <v>20.705584916758927</v>
      </c>
      <c r="L37" s="2">
        <v>19.748509110385982</v>
      </c>
      <c r="M37" s="2">
        <v>8.4019992915018982</v>
      </c>
      <c r="N37" s="2">
        <v>13.385096111768478</v>
      </c>
      <c r="O37" s="2">
        <f>AVERAGE(Tabella3[[#This Row],[Lf 02_1]:[Lf 02_4]])</f>
        <v>15.560297357603819</v>
      </c>
      <c r="P37" s="2">
        <v>15.573149885992915</v>
      </c>
      <c r="Q37" s="2">
        <v>5.1639331276043787</v>
      </c>
      <c r="R37" s="2">
        <v>13.144127537952279</v>
      </c>
      <c r="S37" s="2">
        <v>15.902312643702937</v>
      </c>
      <c r="T37" s="2">
        <f>AVERAGE(Tabella3[[#This Row],[Lf 14_1]:[Lf 14_4]])</f>
        <v>12.445880798813127</v>
      </c>
      <c r="U37" s="2">
        <v>11.687876506001734</v>
      </c>
      <c r="V37" s="2">
        <v>38.520231168929726</v>
      </c>
      <c r="W37" s="2">
        <v>16.995290003142177</v>
      </c>
      <c r="X37" s="2">
        <v>20.410726226334759</v>
      </c>
      <c r="Y37" s="2">
        <f>AVERAGE(Tabella3[[#This Row],[LPAL_1]:[LPAL_4]])</f>
        <v>21.9035309761021</v>
      </c>
      <c r="Z37" s="2">
        <v>23.338354503950981</v>
      </c>
      <c r="AA37" s="2">
        <v>22.429979589630122</v>
      </c>
      <c r="AB37" s="2">
        <v>30.749746983019101</v>
      </c>
      <c r="AC37" s="2">
        <v>29.847556963138821</v>
      </c>
      <c r="AD37" s="2">
        <f>AVERAGE(Tabella3[[#This Row],[SII_1]:[SII_4]])</f>
        <v>26.591409509934756</v>
      </c>
      <c r="AE37" s="2">
        <v>30.821258085277066</v>
      </c>
      <c r="AF37" s="2">
        <v>26.15419771830754</v>
      </c>
      <c r="AG37" s="2">
        <v>16.770310215332604</v>
      </c>
      <c r="AH37" s="2">
        <v>16.789103941966328</v>
      </c>
      <c r="AI37" s="2">
        <f>AVERAGE(Tabella3[[#This Row],[V3_1]:[V3_4]])</f>
        <v>22.633717490220885</v>
      </c>
      <c r="AJ37" s="2">
        <v>31.557270031673927</v>
      </c>
      <c r="AK37" s="2">
        <v>18.244472268847993</v>
      </c>
      <c r="AL37" s="2">
        <v>7.5541377528843645</v>
      </c>
      <c r="AM37" s="2">
        <v>19.974430516522926</v>
      </c>
      <c r="AN37" s="2">
        <f>AVERAGE(Tabella4[[#This Row],[Y 450 B_1]:[Y 450 B_4]])</f>
        <v>19.332577642482303</v>
      </c>
    </row>
    <row r="38" spans="1:40" x14ac:dyDescent="0.25">
      <c r="A38" s="2" t="s">
        <v>208</v>
      </c>
      <c r="B38" s="2" t="s">
        <v>201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f>AVERAGE(Tabella3[[#This Row],[t0_1]:[t0_6]])</f>
        <v>0</v>
      </c>
      <c r="K38" s="2">
        <v>0</v>
      </c>
      <c r="L38" s="2">
        <v>0</v>
      </c>
      <c r="M38" s="2">
        <v>0</v>
      </c>
      <c r="N38" s="2">
        <v>0</v>
      </c>
      <c r="O38" s="2">
        <f>AVERAGE(Tabella3[[#This Row],[Lf 02_1]:[Lf 02_4]])</f>
        <v>0</v>
      </c>
      <c r="P38" s="2">
        <v>1.7214450929604652</v>
      </c>
      <c r="Q38" s="2">
        <v>0.95782536576131772</v>
      </c>
      <c r="R38" s="2">
        <v>0</v>
      </c>
      <c r="S38" s="2">
        <v>17.211519262144236</v>
      </c>
      <c r="T38" s="2">
        <f>AVERAGE(Tabella3[[#This Row],[Lf 14_1]:[Lf 14_4]])</f>
        <v>4.9726974302165043</v>
      </c>
      <c r="U38" s="2">
        <v>0</v>
      </c>
      <c r="V38" s="2">
        <v>0</v>
      </c>
      <c r="W38" s="2">
        <v>0</v>
      </c>
      <c r="X38" s="2">
        <v>0</v>
      </c>
      <c r="Y38" s="2">
        <f>AVERAGE(Tabella3[[#This Row],[LPAL_1]:[LPAL_4]])</f>
        <v>0</v>
      </c>
      <c r="Z38" s="2">
        <v>0</v>
      </c>
      <c r="AA38" s="2">
        <v>0</v>
      </c>
      <c r="AB38" s="2">
        <v>0</v>
      </c>
      <c r="AC38" s="2">
        <v>0</v>
      </c>
      <c r="AD38" s="2">
        <f>AVERAGE(Tabella3[[#This Row],[SII_1]:[SII_4]])</f>
        <v>0</v>
      </c>
      <c r="AE38" s="2">
        <v>6.9150485350674176</v>
      </c>
      <c r="AF38" s="2">
        <v>0</v>
      </c>
      <c r="AG38" s="2">
        <v>0</v>
      </c>
      <c r="AH38" s="2">
        <v>0</v>
      </c>
      <c r="AI38" s="2">
        <f>AVERAGE(Tabella3[[#This Row],[V3_1]:[V3_4]])</f>
        <v>1.7287621337668544</v>
      </c>
      <c r="AJ38" s="2">
        <v>0</v>
      </c>
      <c r="AK38" s="2">
        <v>0</v>
      </c>
      <c r="AL38" s="2">
        <v>0</v>
      </c>
      <c r="AM38" s="2">
        <v>0</v>
      </c>
      <c r="AN38" s="2">
        <f>AVERAGE(Tabella4[[#This Row],[Y 450 B_1]:[Y 450 B_4]])</f>
        <v>0</v>
      </c>
    </row>
    <row r="39" spans="1:40" x14ac:dyDescent="0.25">
      <c r="A39" s="2" t="s">
        <v>209</v>
      </c>
      <c r="B39" s="2" t="s">
        <v>210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f>AVERAGE(Tabella3[[#This Row],[t0_1]:[t0_6]])</f>
        <v>0</v>
      </c>
      <c r="K39" s="2">
        <v>0</v>
      </c>
      <c r="L39" s="2">
        <v>0</v>
      </c>
      <c r="M39" s="2">
        <v>0</v>
      </c>
      <c r="N39" s="2">
        <v>0</v>
      </c>
      <c r="O39" s="2">
        <f>AVERAGE(Tabella3[[#This Row],[Lf 02_1]:[Lf 02_4]])</f>
        <v>0</v>
      </c>
      <c r="P39" s="2">
        <v>0</v>
      </c>
      <c r="Q39" s="2">
        <v>0</v>
      </c>
      <c r="R39" s="2">
        <v>0</v>
      </c>
      <c r="S39" s="2">
        <v>0</v>
      </c>
      <c r="T39" s="2">
        <f>AVERAGE(Tabella3[[#This Row],[Lf 14_1]:[Lf 14_4]])</f>
        <v>0</v>
      </c>
      <c r="U39" s="2">
        <v>0</v>
      </c>
      <c r="V39" s="2">
        <v>0</v>
      </c>
      <c r="W39" s="2">
        <v>0</v>
      </c>
      <c r="X39" s="2">
        <v>0</v>
      </c>
      <c r="Y39" s="2">
        <f>AVERAGE(Tabella3[[#This Row],[LPAL_1]:[LPAL_4]])</f>
        <v>0</v>
      </c>
      <c r="Z39" s="2">
        <v>6.5855746646072406</v>
      </c>
      <c r="AA39" s="2">
        <v>12.800363750338741</v>
      </c>
      <c r="AB39" s="2">
        <v>11.552635089166616</v>
      </c>
      <c r="AC39" s="2">
        <v>143.50137107637551</v>
      </c>
      <c r="AD39" s="2">
        <f>AVERAGE(Tabella3[[#This Row],[SII_1]:[SII_4]])</f>
        <v>43.609986145122022</v>
      </c>
      <c r="AE39" s="2">
        <v>0</v>
      </c>
      <c r="AF39" s="2">
        <v>0</v>
      </c>
      <c r="AG39" s="2">
        <v>0</v>
      </c>
      <c r="AH39" s="2">
        <v>0</v>
      </c>
      <c r="AI39" s="2">
        <f>AVERAGE(Tabella3[[#This Row],[V3_1]:[V3_4]])</f>
        <v>0</v>
      </c>
      <c r="AJ39" s="2">
        <v>0</v>
      </c>
      <c r="AK39" s="2">
        <v>0</v>
      </c>
      <c r="AL39" s="2">
        <v>0</v>
      </c>
      <c r="AM39" s="2">
        <v>0</v>
      </c>
      <c r="AN39" s="2">
        <f>AVERAGE(Tabella4[[#This Row],[Y 450 B_1]:[Y 450 B_4]])</f>
        <v>0</v>
      </c>
    </row>
    <row r="40" spans="1:40" x14ac:dyDescent="0.25">
      <c r="A40" s="2" t="s">
        <v>211</v>
      </c>
      <c r="B40" s="2" t="s">
        <v>59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f>AVERAGE(Tabella3[[#This Row],[t0_1]:[t0_6]])</f>
        <v>0</v>
      </c>
      <c r="K40" s="2">
        <v>0</v>
      </c>
      <c r="L40" s="2">
        <v>0</v>
      </c>
      <c r="M40" s="2">
        <v>0</v>
      </c>
      <c r="N40" s="2">
        <v>0</v>
      </c>
      <c r="O40" s="2">
        <f>AVERAGE(Tabella3[[#This Row],[Lf 02_1]:[Lf 02_4]])</f>
        <v>0</v>
      </c>
      <c r="P40" s="2">
        <v>0</v>
      </c>
      <c r="Q40" s="2">
        <v>0</v>
      </c>
      <c r="R40" s="2">
        <v>0</v>
      </c>
      <c r="S40" s="2">
        <v>0</v>
      </c>
      <c r="T40" s="2">
        <f>AVERAGE(Tabella3[[#This Row],[Lf 14_1]:[Lf 14_4]])</f>
        <v>0</v>
      </c>
      <c r="U40" s="2">
        <v>0</v>
      </c>
      <c r="V40" s="2">
        <v>0</v>
      </c>
      <c r="W40" s="2">
        <v>0</v>
      </c>
      <c r="X40" s="2">
        <v>0</v>
      </c>
      <c r="Y40" s="2">
        <f>AVERAGE(Tabella3[[#This Row],[LPAL_1]:[LPAL_4]])</f>
        <v>0</v>
      </c>
      <c r="Z40" s="2">
        <v>16.028960369808686</v>
      </c>
      <c r="AA40" s="2">
        <v>17.827329784561844</v>
      </c>
      <c r="AB40" s="2">
        <v>26.629943014183727</v>
      </c>
      <c r="AC40" s="2">
        <v>26.77867985688211</v>
      </c>
      <c r="AD40" s="2">
        <f>AVERAGE(Tabella3[[#This Row],[SII_1]:[SII_4]])</f>
        <v>21.816228256359089</v>
      </c>
      <c r="AE40" s="2">
        <v>0</v>
      </c>
      <c r="AF40" s="2">
        <v>0</v>
      </c>
      <c r="AG40" s="2">
        <v>0</v>
      </c>
      <c r="AH40" s="2">
        <v>0</v>
      </c>
      <c r="AI40" s="2">
        <f>AVERAGE(Tabella3[[#This Row],[V3_1]:[V3_4]])</f>
        <v>0</v>
      </c>
      <c r="AJ40" s="2">
        <v>0</v>
      </c>
      <c r="AK40" s="2">
        <v>0</v>
      </c>
      <c r="AL40" s="2">
        <v>0</v>
      </c>
      <c r="AM40" s="2">
        <v>0</v>
      </c>
      <c r="AN40" s="2">
        <f>AVERAGE(Tabella4[[#This Row],[Y 450 B_1]:[Y 450 B_4]])</f>
        <v>0</v>
      </c>
    </row>
    <row r="41" spans="1:40" x14ac:dyDescent="0.25">
      <c r="A41" s="2" t="s">
        <v>87</v>
      </c>
      <c r="B41" s="2" t="s">
        <v>86</v>
      </c>
      <c r="D41" s="2">
        <v>20</v>
      </c>
      <c r="E41" s="2">
        <v>22.534604980048361</v>
      </c>
      <c r="F41" s="2">
        <v>27.580987398752772</v>
      </c>
      <c r="G41" s="2">
        <v>20.606136595271149</v>
      </c>
      <c r="H41" s="2">
        <v>14.798901085510442</v>
      </c>
      <c r="I41" s="2">
        <v>15.517828879911068</v>
      </c>
      <c r="J41" s="2">
        <f>AVERAGE(Tabella3[[#This Row],[t0_1]:[t0_6]])</f>
        <v>20.17307648991563</v>
      </c>
      <c r="K41" s="2">
        <v>0</v>
      </c>
      <c r="L41" s="2">
        <v>0</v>
      </c>
      <c r="M41" s="2">
        <v>0</v>
      </c>
      <c r="N41" s="2">
        <v>0</v>
      </c>
      <c r="O41" s="2">
        <f>AVERAGE(Tabella3[[#This Row],[Lf 02_1]:[Lf 02_4]])</f>
        <v>0</v>
      </c>
      <c r="P41" s="2">
        <v>0</v>
      </c>
      <c r="Q41" s="2">
        <v>0</v>
      </c>
      <c r="R41" s="2">
        <v>0</v>
      </c>
      <c r="S41" s="2">
        <v>0</v>
      </c>
      <c r="T41" s="2">
        <f>AVERAGE(Tabella3[[#This Row],[Lf 14_1]:[Lf 14_4]])</f>
        <v>0</v>
      </c>
      <c r="U41" s="2">
        <v>0</v>
      </c>
      <c r="V41" s="2">
        <v>0</v>
      </c>
      <c r="W41" s="2">
        <v>0</v>
      </c>
      <c r="X41" s="2">
        <v>0</v>
      </c>
      <c r="Y41" s="2">
        <f>AVERAGE(Tabella3[[#This Row],[LPAL_1]:[LPAL_4]])</f>
        <v>0</v>
      </c>
      <c r="Z41" s="2">
        <v>0</v>
      </c>
      <c r="AA41" s="2">
        <v>0</v>
      </c>
      <c r="AB41" s="2">
        <v>0</v>
      </c>
      <c r="AC41" s="2">
        <v>0</v>
      </c>
      <c r="AD41" s="2">
        <f>AVERAGE(Tabella3[[#This Row],[SII_1]:[SII_4]])</f>
        <v>0</v>
      </c>
      <c r="AE41" s="2">
        <v>0</v>
      </c>
      <c r="AF41" s="2">
        <v>0</v>
      </c>
      <c r="AG41" s="2">
        <v>0</v>
      </c>
      <c r="AH41" s="2">
        <v>0</v>
      </c>
      <c r="AI41" s="2">
        <f>AVERAGE(Tabella3[[#This Row],[V3_1]:[V3_4]])</f>
        <v>0</v>
      </c>
      <c r="AJ41" s="2">
        <v>0</v>
      </c>
      <c r="AK41" s="2">
        <v>0</v>
      </c>
      <c r="AL41" s="2">
        <v>0</v>
      </c>
      <c r="AM41" s="2">
        <v>0</v>
      </c>
      <c r="AN41" s="2">
        <f>AVERAGE(Tabella4[[#This Row],[Y 450 B_1]:[Y 450 B_4]])</f>
        <v>0</v>
      </c>
    </row>
    <row r="42" spans="1:40" x14ac:dyDescent="0.25">
      <c r="A42" s="2" t="s">
        <v>212</v>
      </c>
      <c r="B42" s="2" t="s">
        <v>86</v>
      </c>
      <c r="D42" s="2">
        <v>35.247035098605238</v>
      </c>
      <c r="E42" s="2">
        <v>21.502025017205501</v>
      </c>
      <c r="F42" s="2">
        <v>24</v>
      </c>
      <c r="G42" s="2">
        <v>36.859761594502153</v>
      </c>
      <c r="H42" s="2">
        <v>12.664193252555515</v>
      </c>
      <c r="I42" s="2">
        <v>14.181513051365201</v>
      </c>
      <c r="J42" s="2">
        <f>AVERAGE(Tabella3[[#This Row],[t0_1]:[t0_6]])</f>
        <v>24.07575466903894</v>
      </c>
      <c r="K42" s="2">
        <v>0</v>
      </c>
      <c r="L42" s="2">
        <v>0</v>
      </c>
      <c r="M42" s="2">
        <v>0</v>
      </c>
      <c r="N42" s="2">
        <v>0</v>
      </c>
      <c r="O42" s="2">
        <f>AVERAGE(Tabella3[[#This Row],[Lf 02_1]:[Lf 02_4]])</f>
        <v>0</v>
      </c>
      <c r="P42" s="2">
        <v>7.7483908817932061</v>
      </c>
      <c r="Q42" s="2">
        <v>7.6987428802514497</v>
      </c>
      <c r="R42" s="2">
        <v>19.928466847171705</v>
      </c>
      <c r="S42" s="2">
        <v>3.7662153509535234</v>
      </c>
      <c r="T42" s="2">
        <f>AVERAGE(Tabella3[[#This Row],[Lf 14_1]:[Lf 14_4]])</f>
        <v>9.7854539900424715</v>
      </c>
      <c r="U42" s="2">
        <v>0</v>
      </c>
      <c r="V42" s="2">
        <v>0</v>
      </c>
      <c r="W42" s="2">
        <v>0</v>
      </c>
      <c r="X42" s="2">
        <v>0</v>
      </c>
      <c r="Y42" s="2">
        <f>AVERAGE(Tabella3[[#This Row],[LPAL_1]:[LPAL_4]])</f>
        <v>0</v>
      </c>
      <c r="Z42" s="2">
        <v>0</v>
      </c>
      <c r="AA42" s="2">
        <v>0</v>
      </c>
      <c r="AB42" s="2">
        <v>0</v>
      </c>
      <c r="AC42" s="2">
        <v>0</v>
      </c>
      <c r="AD42" s="2">
        <f>AVERAGE(Tabella3[[#This Row],[SII_1]:[SII_4]])</f>
        <v>0</v>
      </c>
      <c r="AE42" s="2">
        <v>0</v>
      </c>
      <c r="AF42" s="2">
        <v>0</v>
      </c>
      <c r="AG42" s="2">
        <v>0</v>
      </c>
      <c r="AH42" s="2">
        <v>0</v>
      </c>
      <c r="AI42" s="2">
        <f>AVERAGE(Tabella3[[#This Row],[V3_1]:[V3_4]])</f>
        <v>0</v>
      </c>
      <c r="AJ42" s="2">
        <v>0</v>
      </c>
      <c r="AK42" s="2">
        <v>0</v>
      </c>
      <c r="AL42" s="2">
        <v>0</v>
      </c>
      <c r="AM42" s="2">
        <v>0</v>
      </c>
      <c r="AN42" s="2">
        <f>AVERAGE(Tabella4[[#This Row],[Y 450 B_1]:[Y 450 B_4]])</f>
        <v>0</v>
      </c>
    </row>
    <row r="43" spans="1:40" x14ac:dyDescent="0.25">
      <c r="A43" s="2" t="s">
        <v>213</v>
      </c>
      <c r="B43" s="2" t="s">
        <v>86</v>
      </c>
      <c r="D43" s="2">
        <v>8.2406672790294042</v>
      </c>
      <c r="E43" s="2">
        <v>5.4057042995935145</v>
      </c>
      <c r="F43" s="2">
        <v>7.5143160314332782</v>
      </c>
      <c r="G43" s="2">
        <v>6.6765119639278732</v>
      </c>
      <c r="H43" s="2">
        <v>4.4623610698494556</v>
      </c>
      <c r="I43" s="2">
        <v>6.9916274504995748</v>
      </c>
      <c r="J43" s="2">
        <f>AVERAGE(Tabella3[[#This Row],[t0_1]:[t0_6]])</f>
        <v>6.5485313490555157</v>
      </c>
      <c r="K43" s="2">
        <v>0</v>
      </c>
      <c r="L43" s="2">
        <v>0</v>
      </c>
      <c r="M43" s="2">
        <v>0</v>
      </c>
      <c r="N43" s="2">
        <v>0</v>
      </c>
      <c r="O43" s="2">
        <f>AVERAGE(Tabella3[[#This Row],[Lf 02_1]:[Lf 02_4]])</f>
        <v>0</v>
      </c>
      <c r="P43" s="2">
        <v>0</v>
      </c>
      <c r="Q43" s="2">
        <v>0</v>
      </c>
      <c r="R43" s="2">
        <v>0</v>
      </c>
      <c r="S43" s="2">
        <v>0</v>
      </c>
      <c r="T43" s="2">
        <f>AVERAGE(Tabella3[[#This Row],[Lf 14_1]:[Lf 14_4]])</f>
        <v>0</v>
      </c>
      <c r="U43" s="2">
        <v>0</v>
      </c>
      <c r="V43" s="2">
        <v>0</v>
      </c>
      <c r="W43" s="2">
        <v>0</v>
      </c>
      <c r="X43" s="2">
        <v>0</v>
      </c>
      <c r="Y43" s="2">
        <f>AVERAGE(Tabella3[[#This Row],[LPAL_1]:[LPAL_4]])</f>
        <v>0</v>
      </c>
      <c r="Z43" s="2">
        <v>0</v>
      </c>
      <c r="AA43" s="2">
        <v>0</v>
      </c>
      <c r="AB43" s="2">
        <v>0</v>
      </c>
      <c r="AC43" s="2">
        <v>0</v>
      </c>
      <c r="AD43" s="2">
        <f>AVERAGE(Tabella3[[#This Row],[SII_1]:[SII_4]])</f>
        <v>0</v>
      </c>
      <c r="AE43" s="2">
        <v>0</v>
      </c>
      <c r="AF43" s="2">
        <v>0</v>
      </c>
      <c r="AG43" s="2">
        <v>0</v>
      </c>
      <c r="AH43" s="2">
        <v>0</v>
      </c>
      <c r="AI43" s="2">
        <f>AVERAGE(Tabella3[[#This Row],[V3_1]:[V3_4]])</f>
        <v>0</v>
      </c>
      <c r="AJ43" s="2">
        <v>0</v>
      </c>
      <c r="AK43" s="2">
        <v>0</v>
      </c>
      <c r="AL43" s="2">
        <v>0</v>
      </c>
      <c r="AM43" s="2">
        <v>0</v>
      </c>
      <c r="AN43" s="2">
        <f>AVERAGE(Tabella4[[#This Row],[Y 450 B_1]:[Y 450 B_4]])</f>
        <v>0</v>
      </c>
    </row>
    <row r="44" spans="1:40" x14ac:dyDescent="0.25">
      <c r="A44" s="2" t="s">
        <v>214</v>
      </c>
      <c r="B44" s="2" t="s">
        <v>86</v>
      </c>
      <c r="D44" s="2">
        <v>3.5723871029698864</v>
      </c>
      <c r="E44" s="2">
        <v>3.8147655296065937</v>
      </c>
      <c r="F44" s="2">
        <v>4.1043499470297453</v>
      </c>
      <c r="G44" s="2">
        <v>2.7595211070414205</v>
      </c>
      <c r="H44" s="2">
        <v>4.2988190411115177</v>
      </c>
      <c r="I44" s="2">
        <v>2.4028108680843783</v>
      </c>
      <c r="J44" s="2">
        <f>AVERAGE(Tabella3[[#This Row],[t0_1]:[t0_6]])</f>
        <v>3.4921089326405905</v>
      </c>
      <c r="K44" s="2">
        <v>0</v>
      </c>
      <c r="L44" s="2">
        <v>0</v>
      </c>
      <c r="M44" s="2">
        <v>0</v>
      </c>
      <c r="N44" s="2">
        <v>0</v>
      </c>
      <c r="O44" s="2">
        <f>AVERAGE(Tabella3[[#This Row],[Lf 02_1]:[Lf 02_4]])</f>
        <v>0</v>
      </c>
      <c r="P44" s="2">
        <v>0</v>
      </c>
      <c r="Q44" s="2">
        <v>0</v>
      </c>
      <c r="R44" s="2">
        <v>0</v>
      </c>
      <c r="S44" s="2">
        <v>0</v>
      </c>
      <c r="T44" s="2">
        <f>AVERAGE(Tabella3[[#This Row],[Lf 14_1]:[Lf 14_4]])</f>
        <v>0</v>
      </c>
      <c r="U44" s="2">
        <v>0</v>
      </c>
      <c r="V44" s="2">
        <v>0</v>
      </c>
      <c r="W44" s="2">
        <v>0</v>
      </c>
      <c r="X44" s="2">
        <v>0</v>
      </c>
      <c r="Y44" s="2">
        <f>AVERAGE(Tabella3[[#This Row],[LPAL_1]:[LPAL_4]])</f>
        <v>0</v>
      </c>
      <c r="Z44" s="2">
        <v>0</v>
      </c>
      <c r="AA44" s="2">
        <v>0</v>
      </c>
      <c r="AB44" s="2">
        <v>0</v>
      </c>
      <c r="AC44" s="2">
        <v>0</v>
      </c>
      <c r="AD44" s="2">
        <f>AVERAGE(Tabella3[[#This Row],[SII_1]:[SII_4]])</f>
        <v>0</v>
      </c>
      <c r="AE44" s="2">
        <v>0</v>
      </c>
      <c r="AF44" s="2">
        <v>0</v>
      </c>
      <c r="AG44" s="2">
        <v>0</v>
      </c>
      <c r="AH44" s="2">
        <v>0</v>
      </c>
      <c r="AI44" s="2">
        <f>AVERAGE(Tabella3[[#This Row],[V3_1]:[V3_4]])</f>
        <v>0</v>
      </c>
      <c r="AJ44" s="2">
        <v>0</v>
      </c>
      <c r="AK44" s="2">
        <v>0</v>
      </c>
      <c r="AL44" s="2">
        <v>0</v>
      </c>
      <c r="AM44" s="2">
        <v>0</v>
      </c>
      <c r="AN44" s="2">
        <f>AVERAGE(Tabella4[[#This Row],[Y 450 B_1]:[Y 450 B_4]])</f>
        <v>0</v>
      </c>
    </row>
    <row r="45" spans="1:40" x14ac:dyDescent="0.25">
      <c r="A45" s="2" t="s">
        <v>93</v>
      </c>
      <c r="B45" s="2" t="s">
        <v>90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f>AVERAGE(Tabella3[[#This Row],[t0_1]:[t0_6]])</f>
        <v>0</v>
      </c>
      <c r="K45" s="2">
        <v>0</v>
      </c>
      <c r="L45" s="2">
        <v>0</v>
      </c>
      <c r="M45" s="2">
        <v>0</v>
      </c>
      <c r="N45" s="2">
        <v>0</v>
      </c>
      <c r="O45" s="2">
        <f>AVERAGE(Tabella3[[#This Row],[Lf 02_1]:[Lf 02_4]])</f>
        <v>0</v>
      </c>
      <c r="P45" s="2">
        <v>0</v>
      </c>
      <c r="Q45" s="2">
        <v>0</v>
      </c>
      <c r="R45" s="2">
        <v>0</v>
      </c>
      <c r="S45" s="2">
        <v>0</v>
      </c>
      <c r="T45" s="2">
        <f>AVERAGE(Tabella3[[#This Row],[Lf 14_1]:[Lf 14_4]])</f>
        <v>0</v>
      </c>
      <c r="U45" s="2">
        <v>5</v>
      </c>
      <c r="V45" s="2">
        <v>6.4085075334763388</v>
      </c>
      <c r="W45" s="2">
        <v>5.3703790989053095</v>
      </c>
      <c r="X45" s="2">
        <v>3.7796238650003127</v>
      </c>
      <c r="Y45" s="2">
        <f>AVERAGE(Tabella3[[#This Row],[LPAL_1]:[LPAL_4]])</f>
        <v>5.1396276243454908</v>
      </c>
      <c r="Z45" s="2">
        <v>0</v>
      </c>
      <c r="AA45" s="2">
        <v>0</v>
      </c>
      <c r="AB45" s="2">
        <v>0</v>
      </c>
      <c r="AC45" s="2">
        <v>0</v>
      </c>
      <c r="AD45" s="2">
        <f>AVERAGE(Tabella3[[#This Row],[SII_1]:[SII_4]])</f>
        <v>0</v>
      </c>
      <c r="AE45" s="2">
        <v>0</v>
      </c>
      <c r="AF45" s="2">
        <v>0</v>
      </c>
      <c r="AG45" s="2">
        <v>0</v>
      </c>
      <c r="AH45" s="2">
        <v>0</v>
      </c>
      <c r="AI45" s="2">
        <f>AVERAGE(Tabella3[[#This Row],[V3_1]:[V3_4]])</f>
        <v>0</v>
      </c>
      <c r="AJ45" s="2">
        <v>0</v>
      </c>
      <c r="AK45" s="2">
        <v>0</v>
      </c>
      <c r="AL45" s="2">
        <v>0</v>
      </c>
      <c r="AM45" s="2">
        <v>0</v>
      </c>
      <c r="AN45" s="2">
        <f>AVERAGE(Tabella4[[#This Row],[Y 450 B_1]:[Y 450 B_4]])</f>
        <v>0</v>
      </c>
    </row>
    <row r="46" spans="1:40" x14ac:dyDescent="0.25">
      <c r="A46" s="2" t="s">
        <v>215</v>
      </c>
      <c r="B46" s="2" t="s">
        <v>90</v>
      </c>
      <c r="D46" s="2">
        <v>58.010857258191926</v>
      </c>
      <c r="E46" s="2">
        <v>58</v>
      </c>
      <c r="F46" s="2">
        <v>49.039170820393466</v>
      </c>
      <c r="G46" s="2">
        <v>52.804643126138465</v>
      </c>
      <c r="H46" s="2">
        <v>71.246315545331555</v>
      </c>
      <c r="I46" s="2">
        <v>57.02593777164882</v>
      </c>
      <c r="J46" s="2">
        <f>AVERAGE(Tabella3[[#This Row],[t0_1]:[t0_6]])</f>
        <v>57.68782075361738</v>
      </c>
      <c r="K46" s="2">
        <v>97.461241283171034</v>
      </c>
      <c r="L46" s="2">
        <v>116.55295274463577</v>
      </c>
      <c r="M46" s="2">
        <v>100</v>
      </c>
      <c r="N46" s="2">
        <v>86.719881399188921</v>
      </c>
      <c r="O46" s="2">
        <f>AVERAGE(Tabella3[[#This Row],[Lf 02_1]:[Lf 02_4]])</f>
        <v>100.18351885674893</v>
      </c>
      <c r="P46" s="2">
        <v>50.309695392820018</v>
      </c>
      <c r="Q46" s="2">
        <v>62.348182596406872</v>
      </c>
      <c r="R46" s="2">
        <v>59.588994038074453</v>
      </c>
      <c r="S46" s="2">
        <v>75.695074333413032</v>
      </c>
      <c r="T46" s="2">
        <f>AVERAGE(Tabella3[[#This Row],[Lf 14_1]:[Lf 14_4]])</f>
        <v>61.985486590178596</v>
      </c>
      <c r="U46" s="2">
        <v>130.47979115336713</v>
      </c>
      <c r="V46" s="2">
        <v>202.56487869199034</v>
      </c>
      <c r="W46" s="2">
        <v>86.065304047351773</v>
      </c>
      <c r="X46" s="2">
        <v>111.4646126510395</v>
      </c>
      <c r="Y46" s="2">
        <f>AVERAGE(Tabella3[[#This Row],[LPAL_1]:[LPAL_4]])</f>
        <v>132.64364663593719</v>
      </c>
      <c r="Z46" s="2">
        <v>209</v>
      </c>
      <c r="AA46" s="2">
        <v>139.03737150142763</v>
      </c>
      <c r="AB46" s="2">
        <v>255.43632929666259</v>
      </c>
      <c r="AC46" s="2">
        <v>233.63562824770895</v>
      </c>
      <c r="AD46" s="2">
        <f>AVERAGE(Tabella3[[#This Row],[SII_1]:[SII_4]])</f>
        <v>209.2773322614498</v>
      </c>
      <c r="AE46" s="2">
        <v>0</v>
      </c>
      <c r="AF46" s="2">
        <v>0</v>
      </c>
      <c r="AG46" s="2">
        <v>0</v>
      </c>
      <c r="AH46" s="2">
        <v>0</v>
      </c>
      <c r="AI46" s="2">
        <f>AVERAGE(Tabella3[[#This Row],[V3_1]:[V3_4]])</f>
        <v>0</v>
      </c>
      <c r="AJ46" s="2">
        <v>149.75773374093239</v>
      </c>
      <c r="AK46" s="2">
        <v>114.65841458675223</v>
      </c>
      <c r="AL46" s="2">
        <v>139</v>
      </c>
      <c r="AM46" s="2">
        <v>153.92772705531092</v>
      </c>
      <c r="AN46" s="2">
        <f>AVERAGE(Tabella4[[#This Row],[Y 450 B_1]:[Y 450 B_4]])</f>
        <v>139.33596884574888</v>
      </c>
    </row>
    <row r="47" spans="1:40" x14ac:dyDescent="0.25">
      <c r="A47" s="2" t="s">
        <v>216</v>
      </c>
      <c r="B47" s="2" t="s">
        <v>90</v>
      </c>
      <c r="D47" s="2">
        <v>3.6474464541274214</v>
      </c>
      <c r="E47" s="2">
        <v>6.0592835424819889</v>
      </c>
      <c r="F47" s="2">
        <v>5.2853719617760824</v>
      </c>
      <c r="G47" s="2">
        <v>3.1187358569933266</v>
      </c>
      <c r="H47" s="2">
        <v>2.8457452666106731</v>
      </c>
      <c r="I47" s="2">
        <v>3.7441233779081622</v>
      </c>
      <c r="J47" s="2">
        <f>AVERAGE(Tabella3[[#This Row],[t0_1]:[t0_6]])</f>
        <v>4.1167844099829427</v>
      </c>
      <c r="K47" s="2">
        <v>0</v>
      </c>
      <c r="L47" s="2">
        <v>0</v>
      </c>
      <c r="M47" s="2">
        <v>0</v>
      </c>
      <c r="N47" s="2">
        <v>0</v>
      </c>
      <c r="O47" s="2">
        <f>AVERAGE(Tabella3[[#This Row],[Lf 02_1]:[Lf 02_4]])</f>
        <v>0</v>
      </c>
      <c r="P47" s="2">
        <v>0</v>
      </c>
      <c r="Q47" s="2">
        <v>0</v>
      </c>
      <c r="R47" s="2">
        <v>0</v>
      </c>
      <c r="S47" s="2">
        <v>0</v>
      </c>
      <c r="T47" s="2">
        <f>AVERAGE(Tabella3[[#This Row],[Lf 14_1]:[Lf 14_4]])</f>
        <v>0</v>
      </c>
      <c r="U47" s="2">
        <v>0</v>
      </c>
      <c r="V47" s="2">
        <v>0</v>
      </c>
      <c r="W47" s="2">
        <v>0</v>
      </c>
      <c r="X47" s="2">
        <v>0</v>
      </c>
      <c r="Y47" s="2">
        <f>AVERAGE(Tabella3[[#This Row],[LPAL_1]:[LPAL_4]])</f>
        <v>0</v>
      </c>
      <c r="Z47" s="2">
        <v>30.674759613998539</v>
      </c>
      <c r="AA47" s="2">
        <v>33.095531844065192</v>
      </c>
      <c r="AB47" s="2">
        <v>37.483908074422189</v>
      </c>
      <c r="AC47" s="2">
        <v>33.185235388177198</v>
      </c>
      <c r="AD47" s="2">
        <f>AVERAGE(Tabella3[[#This Row],[SII_1]:[SII_4]])</f>
        <v>33.609858730165783</v>
      </c>
      <c r="AE47" s="2">
        <v>21.526951620074961</v>
      </c>
      <c r="AF47" s="2">
        <v>22.662017909328974</v>
      </c>
      <c r="AG47" s="2">
        <v>18.652682534403578</v>
      </c>
      <c r="AH47" s="2">
        <v>12.593356557908637</v>
      </c>
      <c r="AI47" s="2">
        <f>AVERAGE(Tabella3[[#This Row],[V3_1]:[V3_4]])</f>
        <v>18.858752155429038</v>
      </c>
      <c r="AJ47" s="2">
        <v>0</v>
      </c>
      <c r="AK47" s="2">
        <v>0</v>
      </c>
      <c r="AL47" s="2">
        <v>0</v>
      </c>
      <c r="AM47" s="2">
        <v>0</v>
      </c>
      <c r="AN47" s="2">
        <f>AVERAGE(Tabella4[[#This Row],[Y 450 B_1]:[Y 450 B_4]])</f>
        <v>0</v>
      </c>
    </row>
    <row r="48" spans="1:40" x14ac:dyDescent="0.25">
      <c r="A48" s="2" t="s">
        <v>217</v>
      </c>
      <c r="B48" s="2" t="s">
        <v>90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f>AVERAGE(Tabella3[[#This Row],[t0_1]:[t0_6]])</f>
        <v>0</v>
      </c>
      <c r="K48" s="2">
        <v>0</v>
      </c>
      <c r="L48" s="2">
        <v>0</v>
      </c>
      <c r="M48" s="2">
        <v>0</v>
      </c>
      <c r="N48" s="2">
        <v>0</v>
      </c>
      <c r="O48" s="2">
        <f>AVERAGE(Tabella3[[#This Row],[Lf 02_1]:[Lf 02_4]])</f>
        <v>0</v>
      </c>
      <c r="P48" s="2">
        <v>0</v>
      </c>
      <c r="Q48" s="2">
        <v>0</v>
      </c>
      <c r="R48" s="2">
        <v>0</v>
      </c>
      <c r="S48" s="2">
        <v>0</v>
      </c>
      <c r="T48" s="2">
        <f>AVERAGE(Tabella3[[#This Row],[Lf 14_1]:[Lf 14_4]])</f>
        <v>0</v>
      </c>
      <c r="U48" s="2">
        <v>0</v>
      </c>
      <c r="V48" s="2">
        <v>0</v>
      </c>
      <c r="W48" s="2">
        <v>0</v>
      </c>
      <c r="X48" s="2">
        <v>0</v>
      </c>
      <c r="Y48" s="2">
        <f>AVERAGE(Tabella3[[#This Row],[LPAL_1]:[LPAL_4]])</f>
        <v>0</v>
      </c>
      <c r="Z48" s="2">
        <v>0</v>
      </c>
      <c r="AA48" s="2">
        <v>0</v>
      </c>
      <c r="AB48" s="2">
        <v>0</v>
      </c>
      <c r="AC48" s="2">
        <v>0</v>
      </c>
      <c r="AD48" s="2">
        <f>AVERAGE(Tabella3[[#This Row],[SII_1]:[SII_4]])</f>
        <v>0</v>
      </c>
      <c r="AE48" s="2">
        <v>0</v>
      </c>
      <c r="AF48" s="2">
        <v>0</v>
      </c>
      <c r="AG48" s="2">
        <v>0</v>
      </c>
      <c r="AH48" s="2">
        <v>0</v>
      </c>
      <c r="AI48" s="2">
        <f>AVERAGE(Tabella3[[#This Row],[V3_1]:[V3_4]])</f>
        <v>0</v>
      </c>
      <c r="AJ48" s="2">
        <v>75.753367951390999</v>
      </c>
      <c r="AK48" s="2">
        <v>32.450529901249631</v>
      </c>
      <c r="AL48" s="2">
        <v>45</v>
      </c>
      <c r="AM48" s="2">
        <v>25.992417508607836</v>
      </c>
      <c r="AN48" s="2">
        <f>AVERAGE(Tabella4[[#This Row],[Y 450 B_1]:[Y 450 B_4]])</f>
        <v>44.79907884031212</v>
      </c>
    </row>
    <row r="49" spans="1:40" x14ac:dyDescent="0.25">
      <c r="A49" s="2" t="s">
        <v>218</v>
      </c>
      <c r="B49" s="2" t="s">
        <v>90</v>
      </c>
      <c r="D49" s="2">
        <v>19.453777775560862</v>
      </c>
      <c r="E49" s="2">
        <v>19</v>
      </c>
      <c r="F49" s="2">
        <v>18.570531767251335</v>
      </c>
      <c r="G49" s="2">
        <v>14.48443432123147</v>
      </c>
      <c r="H49" s="2">
        <v>22.278527110646944</v>
      </c>
      <c r="I49" s="2">
        <v>21.899099008886459</v>
      </c>
      <c r="J49" s="2">
        <f>AVERAGE(Tabella3[[#This Row],[t0_1]:[t0_6]])</f>
        <v>19.281061663929517</v>
      </c>
      <c r="K49" s="2">
        <v>0</v>
      </c>
      <c r="L49" s="2">
        <v>0</v>
      </c>
      <c r="M49" s="2">
        <v>0</v>
      </c>
      <c r="N49" s="2">
        <v>0</v>
      </c>
      <c r="O49" s="2">
        <f>AVERAGE(Tabella3[[#This Row],[Lf 02_1]:[Lf 02_4]])</f>
        <v>0</v>
      </c>
      <c r="P49" s="2">
        <v>0</v>
      </c>
      <c r="Q49" s="2">
        <v>0</v>
      </c>
      <c r="R49" s="2">
        <v>0</v>
      </c>
      <c r="S49" s="2">
        <v>0</v>
      </c>
      <c r="T49" s="2">
        <f>AVERAGE(Tabella3[[#This Row],[Lf 14_1]:[Lf 14_4]])</f>
        <v>0</v>
      </c>
      <c r="U49" s="2">
        <v>16.913438070648841</v>
      </c>
      <c r="V49" s="2">
        <v>21</v>
      </c>
      <c r="W49" s="2">
        <v>19.31350653387247</v>
      </c>
      <c r="X49" s="2">
        <v>27.786245162571223</v>
      </c>
      <c r="Y49" s="2">
        <f>AVERAGE(Tabella3[[#This Row],[LPAL_1]:[LPAL_4]])</f>
        <v>21.253297441773132</v>
      </c>
      <c r="Z49" s="2">
        <v>34.176850890932116</v>
      </c>
      <c r="AA49" s="2">
        <v>45.408640699632826</v>
      </c>
      <c r="AB49" s="2">
        <v>53.119368955301582</v>
      </c>
      <c r="AC49" s="2">
        <v>46.211861071710992</v>
      </c>
      <c r="AD49" s="2">
        <f>AVERAGE(Tabella3[[#This Row],[SII_1]:[SII_4]])</f>
        <v>44.729180404394377</v>
      </c>
      <c r="AE49" s="2">
        <v>23.442119691696576</v>
      </c>
      <c r="AF49" s="2">
        <v>24.658914583007277</v>
      </c>
      <c r="AG49" s="2">
        <v>23.283423283951237</v>
      </c>
      <c r="AH49" s="2">
        <v>12.614159593514685</v>
      </c>
      <c r="AI49" s="2">
        <f>AVERAGE(Tabella3[[#This Row],[V3_1]:[V3_4]])</f>
        <v>20.999654288042443</v>
      </c>
      <c r="AJ49" s="2">
        <v>41</v>
      </c>
      <c r="AK49" s="2">
        <v>34</v>
      </c>
      <c r="AL49" s="2">
        <v>12</v>
      </c>
      <c r="AM49" s="2">
        <v>31</v>
      </c>
      <c r="AN49" s="2">
        <f>AVERAGE(Tabella4[[#This Row],[Y 450 B_1]:[Y 450 B_4]])</f>
        <v>29.5</v>
      </c>
    </row>
    <row r="50" spans="1:40" x14ac:dyDescent="0.25">
      <c r="A50" s="2" t="s">
        <v>219</v>
      </c>
      <c r="B50" s="2" t="s">
        <v>90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f>AVERAGE(Tabella3[[#This Row],[t0_1]:[t0_6]])</f>
        <v>0</v>
      </c>
      <c r="K50" s="2">
        <v>0</v>
      </c>
      <c r="L50" s="2">
        <v>0</v>
      </c>
      <c r="M50" s="2">
        <v>0</v>
      </c>
      <c r="N50" s="2">
        <v>0</v>
      </c>
      <c r="O50" s="2">
        <f>AVERAGE(Tabella3[[#This Row],[Lf 02_1]:[Lf 02_4]])</f>
        <v>0</v>
      </c>
      <c r="P50" s="2">
        <v>0</v>
      </c>
      <c r="Q50" s="2">
        <v>0</v>
      </c>
      <c r="R50" s="2">
        <v>0</v>
      </c>
      <c r="S50" s="2">
        <v>0</v>
      </c>
      <c r="T50" s="2">
        <f>AVERAGE(Tabella3[[#This Row],[Lf 14_1]:[Lf 14_4]])</f>
        <v>0</v>
      </c>
      <c r="U50" s="2">
        <v>0</v>
      </c>
      <c r="V50" s="2">
        <v>0</v>
      </c>
      <c r="W50" s="2">
        <v>0</v>
      </c>
      <c r="X50" s="2">
        <v>0</v>
      </c>
      <c r="Y50" s="2">
        <f>AVERAGE(Tabella3[[#This Row],[LPAL_1]:[LPAL_4]])</f>
        <v>0</v>
      </c>
      <c r="Z50" s="2">
        <v>0</v>
      </c>
      <c r="AA50" s="2">
        <v>0</v>
      </c>
      <c r="AB50" s="2">
        <v>0</v>
      </c>
      <c r="AC50" s="2">
        <v>0</v>
      </c>
      <c r="AD50" s="2">
        <f>AVERAGE(Tabella3[[#This Row],[SII_1]:[SII_4]])</f>
        <v>0</v>
      </c>
      <c r="AE50" s="2">
        <v>12.585796007259411</v>
      </c>
      <c r="AF50" s="2">
        <v>17.324165422108145</v>
      </c>
      <c r="AG50" s="2">
        <v>18.388412385747891</v>
      </c>
      <c r="AH50" s="2">
        <v>8.9342712680664302</v>
      </c>
      <c r="AI50" s="2">
        <f>AVERAGE(Tabella3[[#This Row],[V3_1]:[V3_4]])</f>
        <v>14.30816127079547</v>
      </c>
      <c r="AJ50" s="2">
        <v>0</v>
      </c>
      <c r="AK50" s="2">
        <v>0</v>
      </c>
      <c r="AL50" s="2">
        <v>0</v>
      </c>
      <c r="AM50" s="2">
        <v>0</v>
      </c>
      <c r="AN50" s="2">
        <f>AVERAGE(Tabella4[[#This Row],[Y 450 B_1]:[Y 450 B_4]])</f>
        <v>0</v>
      </c>
    </row>
    <row r="51" spans="1:40" x14ac:dyDescent="0.25">
      <c r="A51" s="2" t="s">
        <v>99</v>
      </c>
      <c r="B51" s="2" t="s">
        <v>90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f>AVERAGE(Tabella3[[#This Row],[t0_1]:[t0_6]])</f>
        <v>0</v>
      </c>
      <c r="K51" s="2">
        <v>0</v>
      </c>
      <c r="L51" s="2">
        <v>0</v>
      </c>
      <c r="M51" s="2">
        <v>0</v>
      </c>
      <c r="N51" s="2">
        <v>0</v>
      </c>
      <c r="O51" s="2">
        <f>AVERAGE(Tabella3[[#This Row],[Lf 02_1]:[Lf 02_4]])</f>
        <v>0</v>
      </c>
      <c r="P51" s="2">
        <v>0</v>
      </c>
      <c r="Q51" s="2">
        <v>0</v>
      </c>
      <c r="R51" s="2">
        <v>0</v>
      </c>
      <c r="S51" s="2">
        <v>0</v>
      </c>
      <c r="T51" s="2">
        <f>AVERAGE(Tabella3[[#This Row],[Lf 14_1]:[Lf 14_4]])</f>
        <v>0</v>
      </c>
      <c r="U51" s="2">
        <v>27.008970825646902</v>
      </c>
      <c r="V51" s="2">
        <v>42</v>
      </c>
      <c r="W51" s="2">
        <v>64.176347732563883</v>
      </c>
      <c r="X51" s="2">
        <v>34.533018921368956</v>
      </c>
      <c r="Y51" s="2">
        <f>AVERAGE(Tabella3[[#This Row],[LPAL_1]:[LPAL_4]])</f>
        <v>41.929584369894933</v>
      </c>
      <c r="Z51" s="2">
        <v>70.864602270163644</v>
      </c>
      <c r="AA51" s="2">
        <v>88.567365857234904</v>
      </c>
      <c r="AB51" s="2">
        <v>87.123195525109352</v>
      </c>
      <c r="AC51" s="2">
        <v>110.8008715843946</v>
      </c>
      <c r="AD51" s="2">
        <f>AVERAGE(Tabella3[[#This Row],[SII_1]:[SII_4]])</f>
        <v>89.339008809225618</v>
      </c>
      <c r="AE51" s="2">
        <v>15.140233904390822</v>
      </c>
      <c r="AF51" s="2">
        <v>25.28909164044104</v>
      </c>
      <c r="AG51" s="2">
        <v>18.189824316046312</v>
      </c>
      <c r="AH51" s="2">
        <v>0</v>
      </c>
      <c r="AI51" s="2">
        <f>AVERAGE(Tabella3[[#This Row],[V3_1]:[V3_4]])</f>
        <v>14.654787465219544</v>
      </c>
      <c r="AJ51" s="2">
        <v>259.90919582648257</v>
      </c>
      <c r="AK51" s="2">
        <v>175.96826935175858</v>
      </c>
      <c r="AL51" s="2">
        <v>198</v>
      </c>
      <c r="AM51" s="2">
        <v>158.17578747488139</v>
      </c>
      <c r="AN51" s="2">
        <f>AVERAGE(Tabella4[[#This Row],[Y 450 B_1]:[Y 450 B_4]])</f>
        <v>198.01331316328066</v>
      </c>
    </row>
    <row r="52" spans="1:40" x14ac:dyDescent="0.25">
      <c r="A52" s="2" t="s">
        <v>100</v>
      </c>
      <c r="B52" s="2" t="s">
        <v>90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f>AVERAGE(Tabella3[[#This Row],[t0_1]:[t0_6]])</f>
        <v>0</v>
      </c>
      <c r="K52" s="2">
        <v>0</v>
      </c>
      <c r="L52" s="2">
        <v>0</v>
      </c>
      <c r="M52" s="2">
        <v>0</v>
      </c>
      <c r="N52" s="2">
        <v>0</v>
      </c>
      <c r="O52" s="2">
        <f>AVERAGE(Tabella3[[#This Row],[Lf 02_1]:[Lf 02_4]])</f>
        <v>0</v>
      </c>
      <c r="P52" s="2">
        <v>0</v>
      </c>
      <c r="Q52" s="2">
        <v>0</v>
      </c>
      <c r="R52" s="2">
        <v>0</v>
      </c>
      <c r="S52" s="2">
        <v>0</v>
      </c>
      <c r="T52" s="2">
        <f>AVERAGE(Tabella3[[#This Row],[Lf 14_1]:[Lf 14_4]])</f>
        <v>0</v>
      </c>
      <c r="U52" s="2">
        <v>4.5237563360496145</v>
      </c>
      <c r="V52" s="2">
        <v>11.673874185404612</v>
      </c>
      <c r="W52" s="2">
        <v>2.8839449534893209</v>
      </c>
      <c r="X52" s="2">
        <v>6.1439750140661511</v>
      </c>
      <c r="Y52" s="2">
        <f>AVERAGE(Tabella3[[#This Row],[LPAL_1]:[LPAL_4]])</f>
        <v>6.3063876222524247</v>
      </c>
      <c r="Z52" s="2">
        <v>15.668233143202912</v>
      </c>
      <c r="AA52" s="2">
        <v>0</v>
      </c>
      <c r="AB52" s="2">
        <v>25.320045469287916</v>
      </c>
      <c r="AC52" s="2">
        <v>0</v>
      </c>
      <c r="AD52" s="2">
        <f>AVERAGE(Tabella3[[#This Row],[SII_1]:[SII_4]])</f>
        <v>10.247069653122708</v>
      </c>
      <c r="AE52" s="2">
        <v>0</v>
      </c>
      <c r="AF52" s="2">
        <v>0</v>
      </c>
      <c r="AG52" s="2">
        <v>0</v>
      </c>
      <c r="AH52" s="2">
        <v>0</v>
      </c>
      <c r="AI52" s="2">
        <f>AVERAGE(Tabella3[[#This Row],[V3_1]:[V3_4]])</f>
        <v>0</v>
      </c>
      <c r="AJ52" s="2">
        <v>0</v>
      </c>
      <c r="AK52" s="2">
        <v>0</v>
      </c>
      <c r="AL52" s="2">
        <v>0</v>
      </c>
      <c r="AM52" s="2">
        <v>0</v>
      </c>
      <c r="AN52" s="2">
        <f>AVERAGE(Tabella4[[#This Row],[Y 450 B_1]:[Y 450 B_4]])</f>
        <v>0</v>
      </c>
    </row>
    <row r="53" spans="1:40" x14ac:dyDescent="0.25">
      <c r="A53" s="2" t="s">
        <v>220</v>
      </c>
      <c r="B53" s="2" t="s">
        <v>90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f>AVERAGE(Tabella3[[#This Row],[t0_1]:[t0_6]])</f>
        <v>0</v>
      </c>
      <c r="K53" s="2">
        <v>0</v>
      </c>
      <c r="L53" s="2">
        <v>0</v>
      </c>
      <c r="M53" s="2">
        <v>0</v>
      </c>
      <c r="N53" s="2">
        <v>0</v>
      </c>
      <c r="O53" s="2">
        <f>AVERAGE(Tabella3[[#This Row],[Lf 02_1]:[Lf 02_4]])</f>
        <v>0</v>
      </c>
      <c r="P53" s="2">
        <v>0</v>
      </c>
      <c r="Q53" s="2">
        <v>0</v>
      </c>
      <c r="R53" s="2">
        <v>0</v>
      </c>
      <c r="S53" s="2">
        <v>0</v>
      </c>
      <c r="T53" s="2">
        <f>AVERAGE(Tabella3[[#This Row],[Lf 14_1]:[Lf 14_4]])</f>
        <v>0</v>
      </c>
      <c r="U53" s="2">
        <v>15.891778145416598</v>
      </c>
      <c r="V53" s="2">
        <v>46.367492356624055</v>
      </c>
      <c r="W53" s="2">
        <v>23.802503841075254</v>
      </c>
      <c r="X53" s="2">
        <v>40.342355079006644</v>
      </c>
      <c r="Y53" s="2">
        <f>AVERAGE(Tabella3[[#This Row],[LPAL_1]:[LPAL_4]])</f>
        <v>31.601032355530634</v>
      </c>
      <c r="Z53" s="2">
        <v>22.233145033615344</v>
      </c>
      <c r="AA53" s="2">
        <v>26.55350171500687</v>
      </c>
      <c r="AB53" s="2">
        <v>52.108777126409862</v>
      </c>
      <c r="AC53" s="2">
        <v>42.12455459214781</v>
      </c>
      <c r="AD53" s="2">
        <f>AVERAGE(Tabella3[[#This Row],[SII_1]:[SII_4]])</f>
        <v>35.754994616794974</v>
      </c>
      <c r="AE53" s="2">
        <v>0</v>
      </c>
      <c r="AF53" s="2">
        <v>0</v>
      </c>
      <c r="AG53" s="2">
        <v>0</v>
      </c>
      <c r="AH53" s="2">
        <v>0</v>
      </c>
      <c r="AI53" s="2">
        <f>AVERAGE(Tabella3[[#This Row],[V3_1]:[V3_4]])</f>
        <v>0</v>
      </c>
      <c r="AJ53" s="2">
        <v>231.75722596618007</v>
      </c>
      <c r="AK53" s="2">
        <v>139.61243031361201</v>
      </c>
      <c r="AL53" s="2">
        <v>141</v>
      </c>
      <c r="AM53" s="2">
        <v>50.338692263410451</v>
      </c>
      <c r="AN53" s="2">
        <f>AVERAGE(Tabella4[[#This Row],[Y 450 B_1]:[Y 450 B_4]])</f>
        <v>140.6770871358006</v>
      </c>
    </row>
    <row r="54" spans="1:40" x14ac:dyDescent="0.25">
      <c r="A54" s="2" t="s">
        <v>221</v>
      </c>
      <c r="B54" s="2" t="s">
        <v>110</v>
      </c>
      <c r="C54" s="2" t="s">
        <v>222</v>
      </c>
      <c r="D54" s="2">
        <v>8.5529168344637103</v>
      </c>
      <c r="E54" s="2">
        <v>11.410285659021058</v>
      </c>
      <c r="F54" s="2">
        <v>8.3916094264931935</v>
      </c>
      <c r="G54" s="2">
        <v>7.3549538306287836</v>
      </c>
      <c r="H54" s="2">
        <v>8.2270187947974076</v>
      </c>
      <c r="I54" s="2">
        <v>9.7734238900867574</v>
      </c>
      <c r="J54" s="2">
        <f>AVERAGE(Tabella3[[#This Row],[t0_1]:[t0_6]])</f>
        <v>8.9517014059151521</v>
      </c>
      <c r="K54" s="2">
        <v>0</v>
      </c>
      <c r="L54" s="2">
        <v>0</v>
      </c>
      <c r="M54" s="2">
        <v>0</v>
      </c>
      <c r="N54" s="2">
        <v>0</v>
      </c>
      <c r="O54" s="2">
        <f>AVERAGE(Tabella3[[#This Row],[Lf 02_1]:[Lf 02_4]])</f>
        <v>0</v>
      </c>
      <c r="P54" s="2">
        <v>0</v>
      </c>
      <c r="Q54" s="2">
        <v>0</v>
      </c>
      <c r="R54" s="2">
        <v>0</v>
      </c>
      <c r="S54" s="2">
        <v>0</v>
      </c>
      <c r="T54" s="2">
        <f>AVERAGE(Tabella3[[#This Row],[Lf 14_1]:[Lf 14_4]])</f>
        <v>0</v>
      </c>
      <c r="U54" s="2">
        <v>0</v>
      </c>
      <c r="V54" s="2">
        <v>0</v>
      </c>
      <c r="W54" s="2">
        <v>0</v>
      </c>
      <c r="X54" s="2">
        <v>0</v>
      </c>
      <c r="Y54" s="2">
        <f>AVERAGE(Tabella3[[#This Row],[LPAL_1]:[LPAL_4]])</f>
        <v>0</v>
      </c>
      <c r="Z54" s="2">
        <v>0</v>
      </c>
      <c r="AA54" s="2">
        <v>0</v>
      </c>
      <c r="AB54" s="2">
        <v>0</v>
      </c>
      <c r="AC54" s="2">
        <v>0</v>
      </c>
      <c r="AD54" s="2">
        <f>AVERAGE(Tabella3[[#This Row],[SII_1]:[SII_4]])</f>
        <v>0</v>
      </c>
      <c r="AE54" s="2">
        <v>0</v>
      </c>
      <c r="AF54" s="2">
        <v>0</v>
      </c>
      <c r="AG54" s="2">
        <v>0</v>
      </c>
      <c r="AH54" s="2">
        <v>0</v>
      </c>
      <c r="AI54" s="2">
        <f>AVERAGE(Tabella3[[#This Row],[V3_1]:[V3_4]])</f>
        <v>0</v>
      </c>
      <c r="AJ54" s="2">
        <v>0</v>
      </c>
      <c r="AK54" s="2">
        <v>0</v>
      </c>
      <c r="AL54" s="2">
        <v>0</v>
      </c>
      <c r="AM54" s="2">
        <v>0</v>
      </c>
      <c r="AN54" s="2">
        <f>AVERAGE(Tabella4[[#This Row],[Y 450 B_1]:[Y 450 B_4]])</f>
        <v>0</v>
      </c>
    </row>
    <row r="55" spans="1:40" x14ac:dyDescent="0.25">
      <c r="A55" s="2" t="s">
        <v>124</v>
      </c>
      <c r="B55" s="2" t="s">
        <v>110</v>
      </c>
      <c r="C55" s="2" t="s">
        <v>222</v>
      </c>
      <c r="D55" s="2">
        <v>60.73436358250926</v>
      </c>
      <c r="E55" s="2">
        <v>80.214701672599105</v>
      </c>
      <c r="F55" s="2">
        <v>49.621311624106873</v>
      </c>
      <c r="G55" s="2">
        <v>47.302150101077792</v>
      </c>
      <c r="H55" s="2">
        <v>78.908629983058233</v>
      </c>
      <c r="I55" s="2">
        <v>68.047600396569067</v>
      </c>
      <c r="J55" s="2">
        <f>AVERAGE(Tabella3[[#This Row],[t0_1]:[t0_6]])</f>
        <v>64.138126226653384</v>
      </c>
      <c r="K55" s="2">
        <v>65</v>
      </c>
      <c r="L55" s="2">
        <v>88.286978045097044</v>
      </c>
      <c r="M55" s="2">
        <v>33.207039107307878</v>
      </c>
      <c r="N55" s="2">
        <v>74.309020344302937</v>
      </c>
      <c r="O55" s="2">
        <f>AVERAGE(Tabella3[[#This Row],[Lf 02_1]:[Lf 02_4]])</f>
        <v>65.200759374176968</v>
      </c>
      <c r="P55" s="2">
        <v>49.537329536787865</v>
      </c>
      <c r="Q55" s="2">
        <v>72.19701958823768</v>
      </c>
      <c r="R55" s="2">
        <v>103.82002121219801</v>
      </c>
      <c r="S55" s="2">
        <v>48.016406813463746</v>
      </c>
      <c r="T55" s="2">
        <f>AVERAGE(Tabella3[[#This Row],[Lf 14_1]:[Lf 14_4]])</f>
        <v>68.39269428767183</v>
      </c>
      <c r="U55" s="2">
        <v>92.638018420666029</v>
      </c>
      <c r="V55" s="2">
        <v>93</v>
      </c>
      <c r="W55" s="2">
        <v>79.96594346654841</v>
      </c>
      <c r="X55" s="2">
        <v>106.53675395050698</v>
      </c>
      <c r="Y55" s="2">
        <f>AVERAGE(Tabella3[[#This Row],[LPAL_1]:[LPAL_4]])</f>
        <v>93.035178959430354</v>
      </c>
      <c r="Z55" s="2">
        <v>90.508054429543947</v>
      </c>
      <c r="AA55" s="2">
        <v>176.60022556923602</v>
      </c>
      <c r="AB55" s="2">
        <v>161.70535103843392</v>
      </c>
      <c r="AC55" s="2">
        <v>146.32974173951175</v>
      </c>
      <c r="AD55" s="2">
        <f>AVERAGE(Tabella3[[#This Row],[SII_1]:[SII_4]])</f>
        <v>143.78584319418141</v>
      </c>
      <c r="AE55" s="2">
        <v>0</v>
      </c>
      <c r="AF55" s="2">
        <v>0</v>
      </c>
      <c r="AG55" s="2">
        <v>0</v>
      </c>
      <c r="AH55" s="2">
        <v>0</v>
      </c>
      <c r="AI55" s="2">
        <f>AVERAGE(Tabella3[[#This Row],[V3_1]:[V3_4]])</f>
        <v>0</v>
      </c>
      <c r="AJ55" s="2">
        <v>157.09446655028955</v>
      </c>
      <c r="AK55" s="2">
        <v>88.064060174440513</v>
      </c>
      <c r="AL55" s="2">
        <v>29.714853058309842</v>
      </c>
      <c r="AM55" s="2">
        <v>97.420413814548084</v>
      </c>
      <c r="AN55" s="2">
        <f>AVERAGE(Tabella4[[#This Row],[Y 450 B_1]:[Y 450 B_4]])</f>
        <v>93.073448399396995</v>
      </c>
    </row>
    <row r="56" spans="1:40" x14ac:dyDescent="0.25">
      <c r="A56" s="2" t="s">
        <v>223</v>
      </c>
      <c r="B56" s="2" t="s">
        <v>110</v>
      </c>
      <c r="C56" s="2" t="s">
        <v>222</v>
      </c>
      <c r="D56" s="2">
        <v>16.889548588978343</v>
      </c>
      <c r="E56" s="2">
        <v>16.734495907093862</v>
      </c>
      <c r="F56" s="2">
        <v>11.786961958605511</v>
      </c>
      <c r="G56" s="2">
        <v>15</v>
      </c>
      <c r="H56" s="2">
        <v>16.68151486441079</v>
      </c>
      <c r="I56" s="2">
        <v>14.736991568345511</v>
      </c>
      <c r="J56" s="2">
        <f>AVERAGE(Tabella3[[#This Row],[t0_1]:[t0_6]])</f>
        <v>15.304918814572337</v>
      </c>
      <c r="K56" s="2">
        <v>0</v>
      </c>
      <c r="L56" s="2">
        <v>0</v>
      </c>
      <c r="M56" s="2">
        <v>0</v>
      </c>
      <c r="N56" s="2">
        <v>0</v>
      </c>
      <c r="O56" s="2">
        <f>AVERAGE(Tabella3[[#This Row],[Lf 02_1]:[Lf 02_4]])</f>
        <v>0</v>
      </c>
      <c r="P56" s="2">
        <v>0</v>
      </c>
      <c r="Q56" s="2">
        <v>0</v>
      </c>
      <c r="R56" s="2">
        <v>0</v>
      </c>
      <c r="S56" s="2">
        <v>0</v>
      </c>
      <c r="T56" s="2">
        <f>AVERAGE(Tabella3[[#This Row],[Lf 14_1]:[Lf 14_4]])</f>
        <v>0</v>
      </c>
      <c r="U56" s="2">
        <v>0</v>
      </c>
      <c r="V56" s="2">
        <v>0</v>
      </c>
      <c r="W56" s="2">
        <v>0</v>
      </c>
      <c r="X56" s="2">
        <v>0</v>
      </c>
      <c r="Y56" s="2">
        <f>AVERAGE(Tabella3[[#This Row],[LPAL_1]:[LPAL_4]])</f>
        <v>0</v>
      </c>
      <c r="Z56" s="2">
        <v>0</v>
      </c>
      <c r="AA56" s="2">
        <v>0</v>
      </c>
      <c r="AB56" s="2">
        <v>0</v>
      </c>
      <c r="AC56" s="2">
        <v>0</v>
      </c>
      <c r="AD56" s="2">
        <f>AVERAGE(Tabella3[[#This Row],[SII_1]:[SII_4]])</f>
        <v>0</v>
      </c>
      <c r="AE56" s="2">
        <v>0</v>
      </c>
      <c r="AF56" s="2">
        <v>0</v>
      </c>
      <c r="AG56" s="2">
        <v>0</v>
      </c>
      <c r="AH56" s="2">
        <v>0</v>
      </c>
      <c r="AI56" s="2">
        <f>AVERAGE(Tabella3[[#This Row],[V3_1]:[V3_4]])</f>
        <v>0</v>
      </c>
      <c r="AJ56" s="2">
        <v>0</v>
      </c>
      <c r="AK56" s="2">
        <v>0</v>
      </c>
      <c r="AL56" s="2">
        <v>0</v>
      </c>
      <c r="AM56" s="2">
        <v>0</v>
      </c>
      <c r="AN56" s="2">
        <f>AVERAGE(Tabella4[[#This Row],[Y 450 B_1]:[Y 450 B_4]])</f>
        <v>0</v>
      </c>
    </row>
    <row r="57" spans="1:40" x14ac:dyDescent="0.25">
      <c r="A57" s="2" t="s">
        <v>131</v>
      </c>
      <c r="B57" s="2" t="s">
        <v>110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f>AVERAGE(Tabella3[[#This Row],[t0_1]:[t0_6]])</f>
        <v>0</v>
      </c>
      <c r="K57" s="2">
        <v>8.6053434200411694</v>
      </c>
      <c r="L57" s="2">
        <v>11.490655751406267</v>
      </c>
      <c r="M57" s="2">
        <v>5.730975000250643</v>
      </c>
      <c r="N57" s="2">
        <v>9.5665338493719343</v>
      </c>
      <c r="O57" s="2">
        <f>AVERAGE(Tabella3[[#This Row],[Lf 02_1]:[Lf 02_4]])</f>
        <v>8.8483770052675048</v>
      </c>
      <c r="P57" s="2">
        <v>0</v>
      </c>
      <c r="Q57" s="2">
        <v>0</v>
      </c>
      <c r="R57" s="2">
        <v>0</v>
      </c>
      <c r="S57" s="2">
        <v>0</v>
      </c>
      <c r="T57" s="2">
        <f>AVERAGE(Tabella3[[#This Row],[Lf 14_1]:[Lf 14_4]])</f>
        <v>0</v>
      </c>
      <c r="U57" s="2">
        <v>0</v>
      </c>
      <c r="V57" s="2">
        <v>0</v>
      </c>
      <c r="W57" s="2">
        <v>0</v>
      </c>
      <c r="X57" s="2">
        <v>0</v>
      </c>
      <c r="Y57" s="2">
        <f>AVERAGE(Tabella3[[#This Row],[LPAL_1]:[LPAL_4]])</f>
        <v>0</v>
      </c>
      <c r="Z57" s="2">
        <v>0</v>
      </c>
      <c r="AA57" s="2">
        <v>0</v>
      </c>
      <c r="AB57" s="2">
        <v>0</v>
      </c>
      <c r="AC57" s="2">
        <v>0</v>
      </c>
      <c r="AD57" s="2">
        <f>AVERAGE(Tabella3[[#This Row],[SII_1]:[SII_4]])</f>
        <v>0</v>
      </c>
      <c r="AE57" s="2">
        <v>0</v>
      </c>
      <c r="AF57" s="2">
        <v>0</v>
      </c>
      <c r="AG57" s="2">
        <v>0</v>
      </c>
      <c r="AH57" s="2">
        <v>0</v>
      </c>
      <c r="AI57" s="2">
        <f>AVERAGE(Tabella3[[#This Row],[V3_1]:[V3_4]])</f>
        <v>0</v>
      </c>
      <c r="AJ57" s="2">
        <v>0</v>
      </c>
      <c r="AK57" s="2">
        <v>0</v>
      </c>
      <c r="AL57" s="2">
        <v>0</v>
      </c>
      <c r="AM57" s="2">
        <v>0</v>
      </c>
      <c r="AN57" s="2">
        <f>AVERAGE(Tabella4[[#This Row],[Y 450 B_1]:[Y 450 B_4]])</f>
        <v>0</v>
      </c>
    </row>
    <row r="58" spans="1:40" x14ac:dyDescent="0.25">
      <c r="A58" s="2" t="s">
        <v>224</v>
      </c>
      <c r="B58" s="2" t="s">
        <v>110</v>
      </c>
      <c r="D58" s="2">
        <v>7.4276902218412495</v>
      </c>
      <c r="E58" s="2">
        <v>2.7699843363426688</v>
      </c>
      <c r="F58" s="2">
        <v>3.3892463999342968</v>
      </c>
      <c r="G58" s="2">
        <v>4.9270904529050599</v>
      </c>
      <c r="H58" s="2">
        <v>4.2377329592972073</v>
      </c>
      <c r="I58" s="2">
        <v>6.9184557111077494</v>
      </c>
      <c r="J58" s="2">
        <f>AVERAGE(Tabella3[[#This Row],[t0_1]:[t0_6]])</f>
        <v>4.9450333469047054</v>
      </c>
      <c r="K58" s="2">
        <v>0</v>
      </c>
      <c r="L58" s="2">
        <v>0</v>
      </c>
      <c r="M58" s="2">
        <v>0</v>
      </c>
      <c r="N58" s="2">
        <v>0</v>
      </c>
      <c r="O58" s="2">
        <f>AVERAGE(Tabella3[[#This Row],[Lf 02_1]:[Lf 02_4]])</f>
        <v>0</v>
      </c>
      <c r="P58" s="2">
        <v>0</v>
      </c>
      <c r="Q58" s="2">
        <v>0</v>
      </c>
      <c r="R58" s="2">
        <v>0</v>
      </c>
      <c r="S58" s="2">
        <v>0</v>
      </c>
      <c r="T58" s="2">
        <f>AVERAGE(Tabella3[[#This Row],[Lf 14_1]:[Lf 14_4]])</f>
        <v>0</v>
      </c>
      <c r="U58" s="2">
        <v>0</v>
      </c>
      <c r="V58" s="2">
        <v>0</v>
      </c>
      <c r="W58" s="2">
        <v>0</v>
      </c>
      <c r="X58" s="2">
        <v>0</v>
      </c>
      <c r="Y58" s="2">
        <f>AVERAGE(Tabella3[[#This Row],[LPAL_1]:[LPAL_4]])</f>
        <v>0</v>
      </c>
      <c r="Z58" s="2">
        <v>0</v>
      </c>
      <c r="AA58" s="2">
        <v>0</v>
      </c>
      <c r="AB58" s="2">
        <v>0</v>
      </c>
      <c r="AC58" s="2">
        <v>0</v>
      </c>
      <c r="AD58" s="2">
        <f>AVERAGE(Tabella3[[#This Row],[SII_1]:[SII_4]])</f>
        <v>0</v>
      </c>
      <c r="AE58" s="2">
        <v>0</v>
      </c>
      <c r="AF58" s="2">
        <v>0</v>
      </c>
      <c r="AG58" s="2">
        <v>0</v>
      </c>
      <c r="AH58" s="2">
        <v>0</v>
      </c>
      <c r="AI58" s="2">
        <f>AVERAGE(Tabella3[[#This Row],[V3_1]:[V3_4]])</f>
        <v>0</v>
      </c>
      <c r="AJ58" s="2">
        <v>0</v>
      </c>
      <c r="AK58" s="2">
        <v>0</v>
      </c>
      <c r="AL58" s="2">
        <v>0</v>
      </c>
      <c r="AM58" s="2">
        <v>0</v>
      </c>
      <c r="AN58" s="2">
        <f>AVERAGE(Tabella4[[#This Row],[Y 450 B_1]:[Y 450 B_4]])</f>
        <v>0</v>
      </c>
    </row>
    <row r="59" spans="1:40" x14ac:dyDescent="0.25">
      <c r="A59" s="2" t="s">
        <v>132</v>
      </c>
      <c r="B59" s="2" t="s">
        <v>110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f>AVERAGE(Tabella3[[#This Row],[t0_1]:[t0_6]])</f>
        <v>0</v>
      </c>
      <c r="K59" s="2">
        <v>0</v>
      </c>
      <c r="L59" s="2">
        <v>0</v>
      </c>
      <c r="M59" s="2">
        <v>0</v>
      </c>
      <c r="N59" s="2">
        <v>0</v>
      </c>
      <c r="O59" s="2">
        <f>AVERAGE(Tabella3[[#This Row],[Lf 02_1]:[Lf 02_4]])</f>
        <v>0</v>
      </c>
      <c r="P59" s="2">
        <v>0</v>
      </c>
      <c r="Q59" s="2">
        <v>0</v>
      </c>
      <c r="R59" s="2">
        <v>0</v>
      </c>
      <c r="S59" s="2">
        <v>0</v>
      </c>
      <c r="T59" s="2">
        <f>AVERAGE(Tabella3[[#This Row],[Lf 14_1]:[Lf 14_4]])</f>
        <v>0</v>
      </c>
      <c r="U59" s="2">
        <v>7.7988021104707812</v>
      </c>
      <c r="V59" s="2">
        <v>22.46625624124135</v>
      </c>
      <c r="W59" s="2">
        <v>10.926640393860012</v>
      </c>
      <c r="X59" s="2">
        <v>11.479683586557593</v>
      </c>
      <c r="Y59" s="2">
        <f>AVERAGE(Tabella3[[#This Row],[LPAL_1]:[LPAL_4]])</f>
        <v>13.167845583032433</v>
      </c>
      <c r="Z59" s="2">
        <v>0</v>
      </c>
      <c r="AA59" s="2">
        <v>0</v>
      </c>
      <c r="AB59" s="2">
        <v>0</v>
      </c>
      <c r="AC59" s="2">
        <v>0</v>
      </c>
      <c r="AD59" s="2">
        <f>AVERAGE(Tabella3[[#This Row],[SII_1]:[SII_4]])</f>
        <v>0</v>
      </c>
      <c r="AE59" s="2">
        <v>24.193275442073411</v>
      </c>
      <c r="AF59" s="2">
        <v>20.464568312039781</v>
      </c>
      <c r="AG59" s="2">
        <v>14.623462169894049</v>
      </c>
      <c r="AH59" s="2">
        <v>16.154822197558946</v>
      </c>
      <c r="AI59" s="2">
        <f>AVERAGE(Tabella3[[#This Row],[V3_1]:[V3_4]])</f>
        <v>18.859032030391546</v>
      </c>
      <c r="AJ59" s="2">
        <v>0</v>
      </c>
      <c r="AK59" s="2">
        <v>0</v>
      </c>
      <c r="AL59" s="2">
        <v>0</v>
      </c>
      <c r="AM59" s="2">
        <v>0</v>
      </c>
      <c r="AN59" s="2">
        <f>AVERAGE(Tabella4[[#This Row],[Y 450 B_1]:[Y 450 B_4]])</f>
        <v>0</v>
      </c>
    </row>
    <row r="60" spans="1:40" x14ac:dyDescent="0.25">
      <c r="A60" s="2" t="s">
        <v>225</v>
      </c>
      <c r="B60" s="2" t="s">
        <v>110</v>
      </c>
      <c r="C60" s="2" t="s">
        <v>222</v>
      </c>
      <c r="D60" s="2">
        <v>7.9503846955076893</v>
      </c>
      <c r="E60" s="2">
        <v>11.341145353301679</v>
      </c>
      <c r="F60" s="2">
        <v>10.300221685597892</v>
      </c>
      <c r="G60" s="2">
        <v>8.564542293412428</v>
      </c>
      <c r="H60" s="2">
        <v>8.7849991242057328</v>
      </c>
      <c r="I60" s="2">
        <v>11.92868731113143</v>
      </c>
      <c r="J60" s="2">
        <f>AVERAGE(Tabella3[[#This Row],[t0_1]:[t0_6]])</f>
        <v>9.8116634105261422</v>
      </c>
      <c r="K60" s="2">
        <v>0</v>
      </c>
      <c r="L60" s="2">
        <v>0</v>
      </c>
      <c r="M60" s="2">
        <v>0</v>
      </c>
      <c r="N60" s="2">
        <v>0</v>
      </c>
      <c r="O60" s="2">
        <f>AVERAGE(Tabella3[[#This Row],[Lf 02_1]:[Lf 02_4]])</f>
        <v>0</v>
      </c>
      <c r="P60" s="2">
        <v>0</v>
      </c>
      <c r="Q60" s="2">
        <v>0</v>
      </c>
      <c r="R60" s="2">
        <v>0</v>
      </c>
      <c r="S60" s="2">
        <v>0</v>
      </c>
      <c r="T60" s="2">
        <f>AVERAGE(Tabella3[[#This Row],[Lf 14_1]:[Lf 14_4]])</f>
        <v>0</v>
      </c>
      <c r="U60" s="2">
        <v>0</v>
      </c>
      <c r="V60" s="2">
        <v>0</v>
      </c>
      <c r="W60" s="2">
        <v>0</v>
      </c>
      <c r="X60" s="2">
        <v>0</v>
      </c>
      <c r="Y60" s="2">
        <f>AVERAGE(Tabella3[[#This Row],[LPAL_1]:[LPAL_4]])</f>
        <v>0</v>
      </c>
      <c r="Z60" s="2">
        <v>0</v>
      </c>
      <c r="AA60" s="2">
        <v>0</v>
      </c>
      <c r="AB60" s="2">
        <v>0</v>
      </c>
      <c r="AC60" s="2">
        <v>0</v>
      </c>
      <c r="AD60" s="2">
        <f>AVERAGE(Tabella3[[#This Row],[SII_1]:[SII_4]])</f>
        <v>0</v>
      </c>
      <c r="AE60" s="2">
        <v>0</v>
      </c>
      <c r="AF60" s="2">
        <v>0</v>
      </c>
      <c r="AG60" s="2">
        <v>0</v>
      </c>
      <c r="AH60" s="2">
        <v>0</v>
      </c>
      <c r="AI60" s="2">
        <f>AVERAGE(Tabella3[[#This Row],[V3_1]:[V3_4]])</f>
        <v>0</v>
      </c>
      <c r="AJ60" s="2">
        <v>0</v>
      </c>
      <c r="AK60" s="2">
        <v>0</v>
      </c>
      <c r="AL60" s="2">
        <v>0</v>
      </c>
      <c r="AM60" s="2">
        <v>0</v>
      </c>
      <c r="AN60" s="2">
        <f>AVERAGE(Tabella4[[#This Row],[Y 450 B_1]:[Y 450 B_4]])</f>
        <v>0</v>
      </c>
    </row>
    <row r="61" spans="1:40" x14ac:dyDescent="0.25">
      <c r="A61" s="2" t="s">
        <v>134</v>
      </c>
      <c r="B61" s="2" t="s">
        <v>110</v>
      </c>
      <c r="C61" s="2" t="s">
        <v>222</v>
      </c>
      <c r="D61" s="2">
        <v>11.506711353755982</v>
      </c>
      <c r="E61" s="2">
        <v>12.051663671488463</v>
      </c>
      <c r="F61" s="2">
        <v>10.492461936865421</v>
      </c>
      <c r="G61" s="2">
        <v>9.507920950884623</v>
      </c>
      <c r="H61" s="2">
        <v>9.1512876819504942</v>
      </c>
      <c r="I61" s="2">
        <v>10.134624663820718</v>
      </c>
      <c r="J61" s="2">
        <f>AVERAGE(Tabella3[[#This Row],[t0_1]:[t0_6]])</f>
        <v>10.474111709794284</v>
      </c>
      <c r="K61" s="2">
        <v>53.750603852098664</v>
      </c>
      <c r="L61" s="2">
        <v>53.215634205100095</v>
      </c>
      <c r="M61" s="2">
        <v>22.644273068525447</v>
      </c>
      <c r="N61" s="2">
        <v>38.727254009479076</v>
      </c>
      <c r="O61" s="2">
        <f>AVERAGE(Tabella3[[#This Row],[Lf 02_1]:[Lf 02_4]])</f>
        <v>42.084441283800821</v>
      </c>
      <c r="P61" s="2">
        <v>29.352073687213977</v>
      </c>
      <c r="Q61" s="2">
        <v>26.629783513712663</v>
      </c>
      <c r="R61" s="2">
        <v>24.395926783208377</v>
      </c>
      <c r="S61" s="2">
        <v>39.674307614223402</v>
      </c>
      <c r="T61" s="2">
        <f>AVERAGE(Tabella3[[#This Row],[Lf 14_1]:[Lf 14_4]])</f>
        <v>30.013022899589608</v>
      </c>
      <c r="U61" s="2">
        <v>45.904719928243232</v>
      </c>
      <c r="V61" s="2">
        <v>51</v>
      </c>
      <c r="W61" s="2">
        <v>48.771562780835644</v>
      </c>
      <c r="X61" s="2">
        <v>59.144262226510335</v>
      </c>
      <c r="Y61" s="2">
        <f>AVERAGE(Tabella3[[#This Row],[LPAL_1]:[LPAL_4]])</f>
        <v>51.205136233897299</v>
      </c>
      <c r="Z61" s="2">
        <v>61.491171258320534</v>
      </c>
      <c r="AA61" s="2">
        <v>80.430700527562209</v>
      </c>
      <c r="AB61" s="2">
        <v>85.471358601173975</v>
      </c>
      <c r="AC61" s="2">
        <v>77.380900418527872</v>
      </c>
      <c r="AD61" s="2">
        <f>AVERAGE(Tabella3[[#This Row],[SII_1]:[SII_4]])</f>
        <v>76.193532701396137</v>
      </c>
      <c r="AE61" s="2">
        <v>43.897109459671263</v>
      </c>
      <c r="AF61" s="2">
        <v>69.431853782211789</v>
      </c>
      <c r="AG61" s="2">
        <v>44.810596175086069</v>
      </c>
      <c r="AH61" s="2">
        <v>26.466521488743414</v>
      </c>
      <c r="AI61" s="2">
        <f>AVERAGE(Tabella3[[#This Row],[V3_1]:[V3_4]])</f>
        <v>46.151520226428133</v>
      </c>
      <c r="AJ61" s="2">
        <v>79.212057948710353</v>
      </c>
      <c r="AK61" s="2">
        <v>47.833855918100667</v>
      </c>
      <c r="AL61" s="2">
        <v>22.232101183347421</v>
      </c>
      <c r="AM61" s="2">
        <v>43.195728801291658</v>
      </c>
      <c r="AN61" s="2">
        <f>AVERAGE(Tabella4[[#This Row],[Y 450 B_1]:[Y 450 B_4]])</f>
        <v>48.118435962862527</v>
      </c>
    </row>
    <row r="62" spans="1:40" x14ac:dyDescent="0.25">
      <c r="A62" s="3" t="s">
        <v>171</v>
      </c>
      <c r="B62" s="3"/>
      <c r="C62" s="3"/>
      <c r="D62" s="2">
        <f>SUBTOTAL(109,Tabella3[t0_1])</f>
        <v>685.10051241407166</v>
      </c>
      <c r="E62" s="2">
        <f>SUBTOTAL(109,Tabella3[t0_2])</f>
        <v>745.44617439468186</v>
      </c>
      <c r="F62" s="2">
        <f>SUBTOTAL(109,Tabella3[t0_3])</f>
        <v>612.7537126607981</v>
      </c>
      <c r="G62" s="2">
        <f>SUBTOTAL(109,Tabella3[t0_4])</f>
        <v>611.41247080328515</v>
      </c>
      <c r="H62" s="2">
        <f>SUBTOTAL(109,Tabella3[t0_5])</f>
        <v>659.49719179062799</v>
      </c>
      <c r="I62" s="2">
        <f>SUBTOTAL(109,Tabella3[t0_6])</f>
        <v>717.58152851450711</v>
      </c>
      <c r="J62" s="2">
        <f>SUBTOTAL(109,Tabella3[Mean t0])</f>
        <v>671.96526509632884</v>
      </c>
      <c r="K62" s="2">
        <f>SUBTOTAL(109,Tabella3[Lf 02_1])</f>
        <v>2832.2418321948144</v>
      </c>
      <c r="L62" s="2">
        <f>SUBTOTAL(109,Tabella3[Lf 02_2])</f>
        <v>2783.5351581509913</v>
      </c>
      <c r="M62" s="2">
        <f>SUBTOTAL(109,Tabella3[Lf 02_3])</f>
        <v>2745.2956385329362</v>
      </c>
      <c r="N62" s="2">
        <f>SUBTOTAL(109,Tabella3[Lf 02_4])</f>
        <v>2887.3329205074056</v>
      </c>
      <c r="O62" s="2">
        <f>SUBTOTAL(109,Tabella3[Mean Lf 02])</f>
        <v>2812.1013873465372</v>
      </c>
      <c r="P62" s="2">
        <f>SUBTOTAL(109,Tabella3[Lf 14_1])</f>
        <v>1319.5067560678131</v>
      </c>
      <c r="Q62" s="2">
        <f>SUBTOTAL(109,Tabella3[Lf 14_2])</f>
        <v>1288.6710374325232</v>
      </c>
      <c r="R62" s="2">
        <f>SUBTOTAL(109,Tabella3[Lf 14_3])</f>
        <v>1304.8263926304878</v>
      </c>
      <c r="S62" s="2">
        <f>SUBTOTAL(109,Tabella3[Lf 14_4])</f>
        <v>1367.1394190361673</v>
      </c>
      <c r="T62" s="2">
        <f>SUBTOTAL(109,Tabella3[Mean Lf 14])</f>
        <v>1320.0359012917484</v>
      </c>
      <c r="U62" s="2">
        <f>SUBTOTAL(109,Tabella3[LPAL_1])</f>
        <v>1196.1511802109117</v>
      </c>
      <c r="V62" s="2">
        <f>SUBTOTAL(109,Tabella3[LPAL_2])</f>
        <v>1636.195901004045</v>
      </c>
      <c r="W62" s="2">
        <f>SUBTOTAL(109,Tabella3[LPAL_3])</f>
        <v>936.54550838664079</v>
      </c>
      <c r="X62" s="2">
        <f>SUBTOTAL(109,Tabella3[LPAL_4])</f>
        <v>1249.7301274822246</v>
      </c>
      <c r="Y62" s="2">
        <f>SUBTOTAL(109,Tabella3[Mean LPAL])</f>
        <v>1254.6556792709557</v>
      </c>
      <c r="Z62" s="2">
        <f>SUBTOTAL(109,Tabella3[SII_1])</f>
        <v>1538.5601467138911</v>
      </c>
      <c r="AA62" s="2">
        <f>SUBTOTAL(109,Tabella3[SII_2])</f>
        <v>1512.7209998272779</v>
      </c>
      <c r="AB62" s="2">
        <f>SUBTOTAL(109,Tabella3[SII_3])</f>
        <v>2268.0223788488943</v>
      </c>
      <c r="AC62" s="2">
        <f>SUBTOTAL(109,Tabella3[SII_4])</f>
        <v>2295.3164268354549</v>
      </c>
      <c r="AD62" s="2">
        <f>SUBTOTAL(109,Tabella3[Mean SII])</f>
        <v>1903.6549880563796</v>
      </c>
      <c r="AE62" s="2">
        <f>SUBTOTAL(109,Tabella3[V3_1])</f>
        <v>1118.6834612203988</v>
      </c>
      <c r="AF62" s="2">
        <f>SUBTOTAL(109,Tabella3[V3_2])</f>
        <v>1467.1869193408677</v>
      </c>
      <c r="AG62" s="2">
        <f>SUBTOTAL(109,Tabella3[V3_3])</f>
        <v>989.28106523598797</v>
      </c>
      <c r="AH62" s="2">
        <f>SUBTOTAL(109,Tabella3[V3_4])</f>
        <v>965.89049535034758</v>
      </c>
      <c r="AI62" s="2">
        <f>SUBTOTAL(109,Tabella3[Mean V3])</f>
        <v>1135.2604852869001</v>
      </c>
      <c r="AJ62" s="2">
        <f>SUBTOTAL(109,Tabella3[Compound])</f>
        <v>0</v>
      </c>
      <c r="AK62" s="2">
        <f>SUBTOTAL(109,Tabella3[Chemical class])</f>
        <v>0</v>
      </c>
      <c r="AL62" s="2">
        <f>SUBTOTAL(109,Tabella3[origin])</f>
        <v>0</v>
      </c>
      <c r="AM62" s="2">
        <f>SUBTOTAL(109,Tabella3[t0_1])</f>
        <v>685.10051241407166</v>
      </c>
      <c r="AN62" s="2">
        <f>SUBTOTAL(109,Tabella3[t0_2])</f>
        <v>745.44617439468186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CBS</vt:lpstr>
      <vt:lpstr>AP</vt:lpstr>
      <vt:lpstr>MP</vt:lpstr>
      <vt:lpstr>DH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Davide Buzzanca</cp:lastModifiedBy>
  <dcterms:created xsi:type="dcterms:W3CDTF">2023-04-15T20:10:34Z</dcterms:created>
  <dcterms:modified xsi:type="dcterms:W3CDTF">2024-11-13T15:22:50Z</dcterms:modified>
</cp:coreProperties>
</file>