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 Mitran\Desktop\Manuscripts\Foods\foods-926729\Proof\supple final\"/>
    </mc:Choice>
  </mc:AlternateContent>
  <xr:revisionPtr revIDLastSave="0" documentId="13_ncr:1_{E54829B7-2088-4F9E-AAF2-1A6A692EA7E1}" xr6:coauthVersionLast="45" xr6:coauthVersionMax="45" xr10:uidLastSave="{00000000-0000-0000-0000-000000000000}"/>
  <bookViews>
    <workbookView xWindow="-108" yWindow="-108" windowWidth="23256" windowHeight="12576" activeTab="4" xr2:uid="{00000000-000D-0000-FFFF-FFFF00000000}"/>
  </bookViews>
  <sheets>
    <sheet name="Title and authors" sheetId="7" r:id="rId1"/>
    <sheet name="Table S1" sheetId="3" r:id="rId2"/>
    <sheet name="Table S2" sheetId="4" r:id="rId3"/>
    <sheet name="Table S3" sheetId="5" r:id="rId4"/>
    <sheet name="Table S4" sheetId="6" r:id="rId5"/>
  </sheets>
  <definedNames>
    <definedName name="_Hlk40186155" localSheetId="0">'Title and authors'!$C$9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0" i="3" l="1"/>
  <c r="I20" i="3"/>
  <c r="K14" i="3"/>
  <c r="I14" i="3"/>
  <c r="K9" i="3"/>
  <c r="I9" i="3"/>
  <c r="V19" i="3"/>
  <c r="P18" i="3"/>
  <c r="O8" i="3"/>
  <c r="O17" i="3"/>
  <c r="K10" i="3"/>
  <c r="K11" i="3"/>
  <c r="K12" i="3"/>
  <c r="K13" i="3"/>
  <c r="K15" i="3"/>
  <c r="K16" i="3"/>
  <c r="K17" i="3"/>
  <c r="K18" i="3"/>
  <c r="K19" i="3"/>
  <c r="K21" i="3"/>
  <c r="K22" i="3"/>
  <c r="K23" i="3"/>
  <c r="K8" i="3"/>
  <c r="I10" i="3"/>
  <c r="I11" i="3"/>
  <c r="I12" i="3"/>
  <c r="I13" i="3"/>
  <c r="I15" i="3"/>
  <c r="I16" i="3"/>
  <c r="I17" i="3"/>
  <c r="I18" i="3"/>
  <c r="I19" i="3"/>
  <c r="I21" i="3"/>
  <c r="I22" i="3"/>
  <c r="I23" i="3"/>
  <c r="I8" i="3"/>
  <c r="N7" i="4"/>
  <c r="O6" i="4"/>
  <c r="N6" i="4"/>
  <c r="I8" i="4"/>
  <c r="H8" i="4"/>
  <c r="I7" i="4"/>
  <c r="I6" i="4"/>
  <c r="H6" i="4"/>
  <c r="M9" i="4"/>
  <c r="L9" i="4"/>
  <c r="N9" i="4"/>
  <c r="G9" i="4"/>
  <c r="E9" i="4"/>
  <c r="H9" i="4" s="1"/>
  <c r="F9" i="4"/>
  <c r="O8" i="4"/>
  <c r="N8" i="4"/>
  <c r="O7" i="4"/>
  <c r="H7" i="4"/>
  <c r="U8" i="3"/>
  <c r="P10" i="3"/>
  <c r="P11" i="3"/>
  <c r="P12" i="3"/>
  <c r="P13" i="3"/>
  <c r="P15" i="3"/>
  <c r="P16" i="3"/>
  <c r="P17" i="3"/>
  <c r="P19" i="3"/>
  <c r="P23" i="3"/>
  <c r="P22" i="3"/>
  <c r="P21" i="3"/>
  <c r="P8" i="3"/>
  <c r="O10" i="3"/>
  <c r="O11" i="3"/>
  <c r="O12" i="3"/>
  <c r="O13" i="3"/>
  <c r="O15" i="3"/>
  <c r="O16" i="3"/>
  <c r="O18" i="3"/>
  <c r="O19" i="3"/>
  <c r="O23" i="3"/>
  <c r="O22" i="3"/>
  <c r="O21" i="3"/>
  <c r="O9" i="4"/>
  <c r="V22" i="3"/>
  <c r="U22" i="3"/>
  <c r="V21" i="3"/>
  <c r="U21" i="3"/>
  <c r="V23" i="3"/>
  <c r="U23" i="3"/>
  <c r="U19" i="3"/>
  <c r="V18" i="3"/>
  <c r="U18" i="3"/>
  <c r="V17" i="3"/>
  <c r="U17" i="3"/>
  <c r="V16" i="3"/>
  <c r="U16" i="3"/>
  <c r="V15" i="3"/>
  <c r="U15" i="3"/>
  <c r="V13" i="3"/>
  <c r="U13" i="3"/>
  <c r="V12" i="3"/>
  <c r="U12" i="3"/>
  <c r="V11" i="3"/>
  <c r="U11" i="3"/>
  <c r="V10" i="3"/>
  <c r="U10" i="3"/>
  <c r="I9" i="4" l="1"/>
</calcChain>
</file>

<file path=xl/sharedStrings.xml><?xml version="1.0" encoding="utf-8"?>
<sst xmlns="http://schemas.openxmlformats.org/spreadsheetml/2006/main" count="281" uniqueCount="85">
  <si>
    <t>Hydroxytyrosol</t>
  </si>
  <si>
    <t>Tyrosol</t>
  </si>
  <si>
    <t>Homovanillyl alcohol</t>
  </si>
  <si>
    <t>Vanillic acid</t>
  </si>
  <si>
    <t>Vanillin</t>
  </si>
  <si>
    <t>Benzoic acid</t>
  </si>
  <si>
    <t>Ferulic acid</t>
  </si>
  <si>
    <t>Phenolic compounds</t>
  </si>
  <si>
    <t>Cinnamic acid</t>
  </si>
  <si>
    <t xml:space="preserve">Rt (min) standards </t>
  </si>
  <si>
    <t>SD</t>
  </si>
  <si>
    <t>above LOQ</t>
  </si>
  <si>
    <t xml:space="preserve">R² </t>
  </si>
  <si>
    <t>n.d.</t>
  </si>
  <si>
    <t>y = 0.003608x - 0.001203</t>
  </si>
  <si>
    <t>y = 0.000833x + 0.0219</t>
  </si>
  <si>
    <t xml:space="preserve">y = 0.000831x - 0.0216 </t>
  </si>
  <si>
    <t>Peak in chromatograms</t>
  </si>
  <si>
    <t>mg/kg VOO</t>
  </si>
  <si>
    <t>Mean values (n=3)</t>
  </si>
  <si>
    <t>mg/kg VOO-Sea</t>
  </si>
  <si>
    <t>Apigenin</t>
  </si>
  <si>
    <t>Pinoresinol</t>
  </si>
  <si>
    <t>below LOD</t>
  </si>
  <si>
    <t>below LOQ, above LOD</t>
  </si>
  <si>
    <t>LOD (mg/kg)</t>
  </si>
  <si>
    <t>LOQ (mg/kg)</t>
  </si>
  <si>
    <t>a</t>
  </si>
  <si>
    <t>b</t>
  </si>
  <si>
    <t>LOD (μg/mL)</t>
  </si>
  <si>
    <t>LOQ (μg/mL)</t>
  </si>
  <si>
    <t xml:space="preserve">Total phenols (TP)  </t>
  </si>
  <si>
    <t>0.999*</t>
  </si>
  <si>
    <t>n.s.</t>
  </si>
  <si>
    <t>1.0**</t>
  </si>
  <si>
    <t>-1.0**</t>
  </si>
  <si>
    <t>-0.999*</t>
  </si>
  <si>
    <t>Oleacein</t>
  </si>
  <si>
    <t>n.s. = not significant</t>
  </si>
  <si>
    <t>0.997*</t>
  </si>
  <si>
    <t>y = ax + b (y = absorbance, x = concentration of phenolic compound)</t>
  </si>
  <si>
    <t xml:space="preserve">Oleacein </t>
  </si>
  <si>
    <t>VOO (1) (mg/kg VOO)</t>
  </si>
  <si>
    <t>27.1*</t>
  </si>
  <si>
    <t>VOO (2) (mg/kg VOO)</t>
  </si>
  <si>
    <t>VOO (3) (mg/kg VOO)</t>
  </si>
  <si>
    <t>VOO-Sea (1) (mg/kg VOO)</t>
  </si>
  <si>
    <t>VOO-Sea (2) (mg/kg VOO)</t>
  </si>
  <si>
    <t>VOO-Sea (3) (mg/kg VOO)</t>
  </si>
  <si>
    <t xml:space="preserve">VOO (1) </t>
  </si>
  <si>
    <t>VOO (2)</t>
  </si>
  <si>
    <t>VOO (3)</t>
  </si>
  <si>
    <t>VOO-Sea (1)</t>
  </si>
  <si>
    <t>VOO-Sea (2)</t>
  </si>
  <si>
    <t>VOO-sea (3)</t>
  </si>
  <si>
    <t>3,4-dihydroxybenzoic acid</t>
  </si>
  <si>
    <t>Syringic acid</t>
  </si>
  <si>
    <t>Total phenols (mg GAE/kg VOO or VOO-Sea)</t>
  </si>
  <si>
    <t>Total flavonoides (mg CE/kg VOO or VOO-Sea)</t>
  </si>
  <si>
    <t xml:space="preserve">* oleacein identified tentatively according to the literature [16] </t>
  </si>
  <si>
    <t>Article</t>
  </si>
  <si>
    <r>
      <rPr>
        <vertAlign val="superscript"/>
        <sz val="10"/>
        <rFont val="Palatino Linotype"/>
        <family val="1"/>
      </rPr>
      <t xml:space="preserve">1 </t>
    </r>
    <r>
      <rPr>
        <sz val="10"/>
        <rFont val="Palatino Linotype"/>
        <family val="1"/>
      </rPr>
      <t>University of Zagreb Faculty of Pharmacy and Biochemistry, A. Kovačića 1, 10000 Zagreb, Croatia; jelenatoric@gmail.com (J.T.); cjakobus@pharma.hr (C.J.B.); akarkovic@pharma.hr (A.K.M.)</t>
    </r>
  </si>
  <si>
    <t>* Correspondence: mbarbaric@pharma.hr (M.B.); Tel.: +385-01-6394-472; Fax, +385-01-6394-400</t>
  </si>
  <si>
    <t>Calibration curves (μg/mL)</t>
  </si>
  <si>
    <t>y = ax + b (y = peak area, x = concentration of phenolic compound expressed in μg/mL)</t>
  </si>
  <si>
    <r>
      <t>p</t>
    </r>
    <r>
      <rPr>
        <sz val="10"/>
        <rFont val="Palatino Linotype"/>
        <family val="1"/>
      </rPr>
      <t>-hydroxybenzoic acid</t>
    </r>
  </si>
  <si>
    <r>
      <t>p</t>
    </r>
    <r>
      <rPr>
        <sz val="10"/>
        <rFont val="Palatino Linotype"/>
        <family val="1"/>
      </rPr>
      <t>-coumaric acid</t>
    </r>
  </si>
  <si>
    <r>
      <rPr>
        <i/>
        <sz val="10"/>
        <rFont val="Palatino Linotype"/>
        <family val="1"/>
      </rPr>
      <t>o</t>
    </r>
    <r>
      <rPr>
        <sz val="10"/>
        <rFont val="Palatino Linotype"/>
        <family val="1"/>
      </rPr>
      <t>-coumaric acid</t>
    </r>
  </si>
  <si>
    <r>
      <t>The LODs and LOQs were calculated from y-intercept standard deviations (S</t>
    </r>
    <r>
      <rPr>
        <vertAlign val="subscript"/>
        <sz val="10"/>
        <rFont val="Palatino Linotype"/>
        <family val="1"/>
      </rPr>
      <t>b</t>
    </r>
    <r>
      <rPr>
        <sz val="10"/>
        <rFont val="Palatino Linotype"/>
        <family val="1"/>
      </rPr>
      <t>) and slopes (a) of calibration curves using signal-to-noise ratio criteria of 3.3 (LOD = 3.3 x S</t>
    </r>
    <r>
      <rPr>
        <vertAlign val="subscript"/>
        <sz val="10"/>
        <rFont val="Palatino Linotype"/>
        <family val="1"/>
      </rPr>
      <t>b</t>
    </r>
    <r>
      <rPr>
        <sz val="10"/>
        <rFont val="Palatino Linotype"/>
        <family val="1"/>
      </rPr>
      <t>/a) and 10 (LOQ = 10 x S</t>
    </r>
    <r>
      <rPr>
        <vertAlign val="subscript"/>
        <sz val="10"/>
        <rFont val="Palatino Linotype"/>
        <family val="1"/>
      </rPr>
      <t>b</t>
    </r>
    <r>
      <rPr>
        <sz val="10"/>
        <rFont val="Palatino Linotype"/>
        <family val="1"/>
      </rPr>
      <t>/a).</t>
    </r>
  </si>
  <si>
    <r>
      <t xml:space="preserve">Table S1. </t>
    </r>
    <r>
      <rPr>
        <sz val="10"/>
        <rFont val="Palatino Linotype"/>
        <family val="1"/>
      </rPr>
      <t>HPLC-DAD analysis of phenolic compounds in VOO and VOO-Sea.</t>
    </r>
  </si>
  <si>
    <r>
      <t>o</t>
    </r>
    <r>
      <rPr>
        <sz val="10"/>
        <rFont val="Palatino Linotype"/>
        <family val="1"/>
      </rPr>
      <t>-diphenols (mg GAE/kg VOO or VOO-Sea)</t>
    </r>
  </si>
  <si>
    <r>
      <t>EC</t>
    </r>
    <r>
      <rPr>
        <vertAlign val="subscript"/>
        <sz val="10"/>
        <rFont val="Palatino Linotype"/>
        <family val="1"/>
      </rPr>
      <t>50</t>
    </r>
    <r>
      <rPr>
        <i/>
        <vertAlign val="superscript"/>
        <sz val="10"/>
        <rFont val="Palatino Linotype"/>
        <family val="1"/>
      </rPr>
      <t xml:space="preserve"> </t>
    </r>
    <r>
      <rPr>
        <sz val="10"/>
        <rFont val="Palatino Linotype"/>
        <family val="1"/>
      </rPr>
      <t>(TP in µg GAE/mL PE or PE-Sea)</t>
    </r>
  </si>
  <si>
    <r>
      <t xml:space="preserve">Table S2. </t>
    </r>
    <r>
      <rPr>
        <sz val="10"/>
        <rFont val="Palatino Linotype"/>
        <family val="1"/>
      </rPr>
      <t>Spectrophotometric analysis of phenolic compounds in VOO and VOO-Sea.</t>
    </r>
  </si>
  <si>
    <r>
      <rPr>
        <i/>
        <sz val="10"/>
        <color rgb="FF000000"/>
        <rFont val="Palatino Linotype"/>
        <family val="1"/>
      </rPr>
      <t>EC</t>
    </r>
    <r>
      <rPr>
        <vertAlign val="subscript"/>
        <sz val="10"/>
        <color rgb="FF000000"/>
        <rFont val="Palatino Linotype"/>
        <family val="1"/>
      </rPr>
      <t xml:space="preserve">50 </t>
    </r>
  </si>
  <si>
    <r>
      <rPr>
        <i/>
        <sz val="10"/>
        <color rgb="FF000000"/>
        <rFont val="Palatino Linotype"/>
        <family val="1"/>
      </rPr>
      <t>o</t>
    </r>
    <r>
      <rPr>
        <sz val="10"/>
        <color rgb="FF000000"/>
        <rFont val="Palatino Linotype"/>
        <family val="1"/>
      </rPr>
      <t xml:space="preserve">-diphenols </t>
    </r>
  </si>
  <si>
    <r>
      <t xml:space="preserve">Jelena Torić </t>
    </r>
    <r>
      <rPr>
        <vertAlign val="superscript"/>
        <sz val="10"/>
        <rFont val="Palatino Linotype"/>
        <family val="1"/>
      </rPr>
      <t>1</t>
    </r>
    <r>
      <rPr>
        <sz val="10"/>
        <rFont val="Palatino Linotype"/>
        <family val="1"/>
      </rPr>
      <t xml:space="preserve">, Monika Barbarić </t>
    </r>
    <r>
      <rPr>
        <vertAlign val="superscript"/>
        <sz val="10"/>
        <rFont val="Palatino Linotype"/>
        <family val="1"/>
      </rPr>
      <t>1</t>
    </r>
    <r>
      <rPr>
        <sz val="10"/>
        <rFont val="Palatino Linotype"/>
        <family val="1"/>
      </rPr>
      <t xml:space="preserve">, *, Stanko Uršić </t>
    </r>
    <r>
      <rPr>
        <vertAlign val="superscript"/>
        <sz val="10"/>
        <rFont val="Palatino Linotype"/>
        <family val="1"/>
      </rPr>
      <t>1</t>
    </r>
    <r>
      <rPr>
        <sz val="10"/>
        <rFont val="Palatino Linotype"/>
        <family val="1"/>
      </rPr>
      <t xml:space="preserve">, Cvijeta Jakobušić Brala </t>
    </r>
    <r>
      <rPr>
        <vertAlign val="superscript"/>
        <sz val="10"/>
        <rFont val="Palatino Linotype"/>
        <family val="1"/>
      </rPr>
      <t>1</t>
    </r>
    <r>
      <rPr>
        <sz val="10"/>
        <rFont val="Palatino Linotype"/>
        <family val="1"/>
      </rPr>
      <t xml:space="preserve">, Ana Karković Marković </t>
    </r>
    <r>
      <rPr>
        <vertAlign val="superscript"/>
        <sz val="10"/>
        <rFont val="Palatino Linotype"/>
        <family val="1"/>
      </rPr>
      <t>1</t>
    </r>
    <r>
      <rPr>
        <sz val="10"/>
        <rFont val="Palatino Linotype"/>
        <family val="1"/>
      </rPr>
      <t xml:space="preserve">, Maja Zebić Avdičević </t>
    </r>
    <r>
      <rPr>
        <vertAlign val="superscript"/>
        <sz val="10"/>
        <rFont val="Palatino Linotype"/>
        <family val="1"/>
      </rPr>
      <t>2</t>
    </r>
    <r>
      <rPr>
        <sz val="10"/>
        <rFont val="Palatino Linotype"/>
        <family val="1"/>
      </rPr>
      <t xml:space="preserve">, Đani Benčić </t>
    </r>
    <r>
      <rPr>
        <vertAlign val="superscript"/>
        <sz val="10"/>
        <rFont val="Palatino Linotype"/>
        <family val="1"/>
      </rPr>
      <t>3</t>
    </r>
  </si>
  <si>
    <r>
      <rPr>
        <vertAlign val="superscript"/>
        <sz val="10"/>
        <rFont val="Palatino Linotype"/>
        <family val="1"/>
      </rPr>
      <t>2</t>
    </r>
    <r>
      <rPr>
        <sz val="10"/>
        <rFont val="Palatino Linotype"/>
        <family val="1"/>
      </rPr>
      <t xml:space="preserve"> University of Zagreb Faculty of Mechanical Engineering and Naval Architecture, Ivana Lučića 5, 10000 Zagreb, Croatia; maja.zebic@fsb.hr (M.Z.A.)</t>
    </r>
  </si>
  <si>
    <r>
      <rPr>
        <vertAlign val="superscript"/>
        <sz val="10"/>
        <rFont val="Palatino Linotype"/>
        <family val="1"/>
      </rPr>
      <t>3</t>
    </r>
    <r>
      <rPr>
        <sz val="10"/>
        <rFont val="Palatino Linotype"/>
        <family val="1"/>
      </rPr>
      <t xml:space="preserve"> University of Zagreb Faculty of Agriculture, Svetošimunska cesta 25, 10000 Zagreb, Croatia; bencic@agr.hr (Đ.B.)</t>
    </r>
  </si>
  <si>
    <t>Antique traditional practice: phenolic profile of virgin olive oil obtained from fruits stored in seawater</t>
  </si>
  <si>
    <t>Supplementary data: Table S1-S4</t>
  </si>
  <si>
    <t>Received: 25 August 2020; Accepted: 21 September 2020; Published: date</t>
  </si>
  <si>
    <r>
      <rPr>
        <b/>
        <i/>
        <sz val="10"/>
        <color rgb="FF000000"/>
        <rFont val="Palatino Linotype"/>
        <family val="1"/>
      </rPr>
      <t>o</t>
    </r>
    <r>
      <rPr>
        <b/>
        <sz val="10"/>
        <color rgb="FF000000"/>
        <rFont val="Palatino Linotype"/>
        <family val="1"/>
      </rPr>
      <t xml:space="preserve">-diphenols  </t>
    </r>
  </si>
  <si>
    <r>
      <rPr>
        <b/>
        <i/>
        <sz val="10"/>
        <color rgb="FF000000"/>
        <rFont val="Palatino Linotype"/>
        <family val="1"/>
      </rPr>
      <t>EC</t>
    </r>
    <r>
      <rPr>
        <b/>
        <vertAlign val="subscript"/>
        <sz val="10"/>
        <color rgb="FF000000"/>
        <rFont val="Palatino Linotype"/>
        <family val="1"/>
      </rPr>
      <t xml:space="preserve">50 </t>
    </r>
  </si>
  <si>
    <r>
      <rPr>
        <b/>
        <sz val="10"/>
        <color theme="1"/>
        <rFont val="Palatino Linotype"/>
        <family val="1"/>
      </rPr>
      <t>Table S3.</t>
    </r>
    <r>
      <rPr>
        <sz val="10"/>
        <color theme="1"/>
        <rFont val="Palatino Linotype"/>
        <family val="1"/>
      </rPr>
      <t xml:space="preserve"> Pearson correlation among individual phenols for VOO samples, *</t>
    </r>
    <r>
      <rPr>
        <i/>
        <sz val="10"/>
        <color theme="1"/>
        <rFont val="Palatino Linotype"/>
        <family val="1"/>
      </rPr>
      <t xml:space="preserve">p </t>
    </r>
    <r>
      <rPr>
        <sz val="10"/>
        <color theme="1"/>
        <rFont val="Palatino Linotype"/>
        <family val="1"/>
      </rPr>
      <t>&lt; 0.05, **</t>
    </r>
    <r>
      <rPr>
        <i/>
        <sz val="10"/>
        <color theme="1"/>
        <rFont val="Palatino Linotype"/>
        <family val="1"/>
      </rPr>
      <t xml:space="preserve">p </t>
    </r>
    <r>
      <rPr>
        <sz val="10"/>
        <color theme="1"/>
        <rFont val="Palatino Linotype"/>
        <family val="1"/>
      </rPr>
      <t>&lt; 0.01.</t>
    </r>
  </si>
  <si>
    <r>
      <rPr>
        <b/>
        <sz val="10"/>
        <color theme="1"/>
        <rFont val="Palatino Linotype"/>
        <family val="1"/>
      </rPr>
      <t>Table S4.</t>
    </r>
    <r>
      <rPr>
        <sz val="10"/>
        <color theme="1"/>
        <rFont val="Palatino Linotype"/>
        <family val="1"/>
      </rPr>
      <t xml:space="preserve"> Pearson´s correlation among individual phenols for VOO-Sea samples, *</t>
    </r>
    <r>
      <rPr>
        <i/>
        <sz val="10"/>
        <color theme="1"/>
        <rFont val="Palatino Linotype"/>
        <family val="1"/>
      </rPr>
      <t xml:space="preserve">p </t>
    </r>
    <r>
      <rPr>
        <sz val="10"/>
        <color theme="1"/>
        <rFont val="Palatino Linotype"/>
        <family val="1"/>
      </rPr>
      <t>&lt; 0.05, **</t>
    </r>
    <r>
      <rPr>
        <i/>
        <sz val="10"/>
        <color theme="1"/>
        <rFont val="Palatino Linotype"/>
        <family val="1"/>
      </rPr>
      <t xml:space="preserve">p </t>
    </r>
    <r>
      <rPr>
        <sz val="10"/>
        <color theme="1"/>
        <rFont val="Palatino Linotype"/>
        <family val="1"/>
      </rPr>
      <t>&lt; 0.01.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</si>
</sst>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2"/>
      <color rgb="FF548DD4"/>
      <name val="Times New Roman"/>
      <family val="1"/>
    </font>
    <font>
      <i/>
      <sz val="10"/>
      <color rgb="FF000000"/>
      <name val="Palatino Linotype"/>
      <family val="1"/>
    </font>
    <font>
      <b/>
      <sz val="10"/>
      <color rgb="FF000000"/>
      <name val="Palatino Linotype"/>
      <family val="1"/>
    </font>
    <font>
      <b/>
      <sz val="10"/>
      <name val="Palatino Linotype"/>
      <family val="1"/>
    </font>
    <font>
      <sz val="10"/>
      <name val="Palatino Linotype"/>
      <family val="1"/>
    </font>
    <font>
      <u/>
      <sz val="11"/>
      <color theme="10"/>
      <name val="Calibri"/>
      <family val="2"/>
    </font>
    <font>
      <b/>
      <sz val="12"/>
      <name val="Palatino Linotype"/>
      <family val="1"/>
    </font>
    <font>
      <sz val="10"/>
      <color theme="1"/>
      <name val="Palatino Linotype"/>
      <family val="1"/>
    </font>
    <font>
      <sz val="10"/>
      <color rgb="FF000000"/>
      <name val="Palatino Linotype"/>
      <family val="1"/>
    </font>
    <font>
      <sz val="10.5"/>
      <name val="Times New Roman"/>
      <family val="1"/>
    </font>
    <font>
      <sz val="11"/>
      <name val="Calibri"/>
      <family val="2"/>
      <scheme val="minor"/>
    </font>
    <font>
      <vertAlign val="superscript"/>
      <sz val="10"/>
      <name val="Palatino Linotype"/>
      <family val="1"/>
    </font>
    <font>
      <sz val="10"/>
      <color rgb="FFFF0000"/>
      <name val="Palatino Linotype"/>
      <family val="1"/>
    </font>
    <font>
      <i/>
      <sz val="10"/>
      <name val="Palatino Linotype"/>
      <family val="1"/>
    </font>
    <font>
      <vertAlign val="subscript"/>
      <sz val="10"/>
      <name val="Palatino Linotype"/>
      <family val="1"/>
    </font>
    <font>
      <sz val="10"/>
      <color rgb="FF9C0006"/>
      <name val="Palatino Linotype"/>
      <family val="1"/>
    </font>
    <font>
      <i/>
      <vertAlign val="superscript"/>
      <sz val="10"/>
      <name val="Palatino Linotype"/>
      <family val="1"/>
    </font>
    <font>
      <i/>
      <vertAlign val="superscript"/>
      <sz val="10"/>
      <color rgb="FF000000"/>
      <name val="Palatino Linotype"/>
      <family val="1"/>
    </font>
    <font>
      <i/>
      <vertAlign val="superscript"/>
      <sz val="10"/>
      <color rgb="FF231F20"/>
      <name val="Palatino Linotype"/>
      <family val="1"/>
    </font>
    <font>
      <vertAlign val="subscript"/>
      <sz val="10"/>
      <color rgb="FF000000"/>
      <name val="Palatino Linotype"/>
      <family val="1"/>
    </font>
    <font>
      <b/>
      <sz val="10"/>
      <color theme="1"/>
      <name val="Palatino Linotype"/>
      <family val="1"/>
    </font>
    <font>
      <i/>
      <sz val="10"/>
      <color theme="1"/>
      <name val="Palatino Linotype"/>
      <family val="1"/>
    </font>
    <font>
      <sz val="9"/>
      <name val="Palatino Linotype"/>
      <family val="1"/>
    </font>
    <font>
      <b/>
      <i/>
      <sz val="10"/>
      <color rgb="FF000000"/>
      <name val="Palatino Linotype"/>
      <family val="1"/>
    </font>
    <font>
      <b/>
      <vertAlign val="subscript"/>
      <sz val="10"/>
      <color rgb="FF000000"/>
      <name val="Palatino Linotype"/>
      <family val="1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</cellStyleXfs>
  <cellXfs count="96">
    <xf numFmtId="0" fontId="0" fillId="0" borderId="0" xfId="0"/>
    <xf numFmtId="0" fontId="5" fillId="0" borderId="0" xfId="0" applyFont="1" applyAlignment="1">
      <alignment horizontal="center"/>
    </xf>
    <xf numFmtId="0" fontId="6" fillId="0" borderId="0" xfId="0" applyFont="1"/>
    <xf numFmtId="0" fontId="8" fillId="0" borderId="0" xfId="0" applyFont="1"/>
    <xf numFmtId="0" fontId="7" fillId="0" borderId="0" xfId="0" applyFont="1" applyAlignment="1">
      <alignment horizontal="justify"/>
    </xf>
    <xf numFmtId="0" fontId="11" fillId="0" borderId="0" xfId="0" applyFont="1" applyAlignment="1">
      <alignment horizontal="justify"/>
    </xf>
    <xf numFmtId="0" fontId="8" fillId="0" borderId="0" xfId="0" applyFont="1" applyAlignment="1">
      <alignment horizontal="center"/>
    </xf>
    <xf numFmtId="0" fontId="12" fillId="0" borderId="0" xfId="0" applyFont="1"/>
    <xf numFmtId="0" fontId="9" fillId="0" borderId="0" xfId="0" applyFont="1" applyAlignment="1">
      <alignment horizontal="justify"/>
    </xf>
    <xf numFmtId="0" fontId="9" fillId="0" borderId="0" xfId="0" applyFont="1" applyAlignment="1">
      <alignment horizontal="left" indent="2"/>
    </xf>
    <xf numFmtId="0" fontId="9" fillId="0" borderId="0" xfId="0" applyFont="1"/>
    <xf numFmtId="0" fontId="13" fillId="0" borderId="0" xfId="0" applyFont="1" applyAlignment="1">
      <alignment horizontal="justify"/>
    </xf>
    <xf numFmtId="0" fontId="14" fillId="0" borderId="0" xfId="0" applyFont="1" applyAlignment="1">
      <alignment horizontal="justify"/>
    </xf>
    <xf numFmtId="0" fontId="15" fillId="0" borderId="0" xfId="0" applyFont="1"/>
    <xf numFmtId="0" fontId="9" fillId="0" borderId="0" xfId="5" applyFont="1" applyAlignment="1" applyProtection="1">
      <alignment horizontal="left" indent="2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9" fillId="0" borderId="0" xfId="0" applyFont="1" applyBorder="1"/>
    <xf numFmtId="0" fontId="17" fillId="0" borderId="0" xfId="0" applyFont="1" applyAlignment="1">
      <alignment horizontal="center"/>
    </xf>
    <xf numFmtId="0" fontId="9" fillId="0" borderId="0" xfId="0" applyFont="1" applyAlignment="1"/>
    <xf numFmtId="0" fontId="9" fillId="0" borderId="0" xfId="0" applyFont="1" applyBorder="1" applyAlignment="1">
      <alignment horizontal="center" wrapText="1"/>
    </xf>
    <xf numFmtId="165" fontId="9" fillId="0" borderId="0" xfId="0" applyNumberFormat="1" applyFont="1" applyAlignment="1">
      <alignment horizontal="center"/>
    </xf>
    <xf numFmtId="11" fontId="9" fillId="0" borderId="0" xfId="0" applyNumberFormat="1" applyFont="1" applyBorder="1" applyAlignment="1">
      <alignment horizontal="center"/>
    </xf>
    <xf numFmtId="164" fontId="9" fillId="0" borderId="0" xfId="0" applyNumberFormat="1" applyFont="1" applyAlignment="1">
      <alignment horizontal="center"/>
    </xf>
    <xf numFmtId="2" fontId="9" fillId="0" borderId="0" xfId="0" applyNumberFormat="1" applyFont="1" applyAlignment="1">
      <alignment horizontal="center"/>
    </xf>
    <xf numFmtId="1" fontId="9" fillId="0" borderId="0" xfId="0" applyNumberFormat="1" applyFont="1" applyAlignment="1">
      <alignment horizontal="center"/>
    </xf>
    <xf numFmtId="165" fontId="9" fillId="2" borderId="0" xfId="2" applyNumberFormat="1" applyFont="1" applyBorder="1" applyAlignment="1">
      <alignment horizontal="center" wrapText="1"/>
    </xf>
    <xf numFmtId="165" fontId="8" fillId="0" borderId="0" xfId="0" applyNumberFormat="1" applyFont="1" applyBorder="1" applyAlignment="1">
      <alignment horizontal="center"/>
    </xf>
    <xf numFmtId="165" fontId="9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2" fontId="9" fillId="2" borderId="0" xfId="2" applyNumberFormat="1" applyFont="1" applyBorder="1" applyAlignment="1">
      <alignment horizontal="center" wrapText="1"/>
    </xf>
    <xf numFmtId="2" fontId="8" fillId="0" borderId="0" xfId="0" applyNumberFormat="1" applyFont="1" applyBorder="1" applyAlignment="1">
      <alignment horizontal="center"/>
    </xf>
    <xf numFmtId="2" fontId="9" fillId="0" borderId="0" xfId="0" applyNumberFormat="1" applyFont="1" applyBorder="1" applyAlignment="1">
      <alignment horizontal="center"/>
    </xf>
    <xf numFmtId="0" fontId="18" fillId="0" borderId="0" xfId="0" applyFont="1" applyBorder="1" applyAlignment="1">
      <alignment horizontal="center" wrapText="1"/>
    </xf>
    <xf numFmtId="11" fontId="9" fillId="0" borderId="0" xfId="0" applyNumberFormat="1" applyFont="1" applyAlignment="1">
      <alignment horizontal="center"/>
    </xf>
    <xf numFmtId="2" fontId="9" fillId="4" borderId="0" xfId="4" applyNumberFormat="1" applyFont="1" applyBorder="1" applyAlignment="1">
      <alignment horizontal="center" wrapText="1"/>
    </xf>
    <xf numFmtId="0" fontId="9" fillId="0" borderId="0" xfId="0" applyFont="1" applyFill="1" applyAlignment="1">
      <alignment horizontal="center"/>
    </xf>
    <xf numFmtId="165" fontId="9" fillId="0" borderId="0" xfId="0" applyNumberFormat="1" applyFont="1" applyFill="1" applyAlignment="1">
      <alignment horizontal="center"/>
    </xf>
    <xf numFmtId="2" fontId="9" fillId="4" borderId="0" xfId="4" applyNumberFormat="1" applyFont="1" applyBorder="1" applyAlignment="1">
      <alignment horizontal="center"/>
    </xf>
    <xf numFmtId="11" fontId="9" fillId="0" borderId="0" xfId="0" applyNumberFormat="1" applyFont="1" applyFill="1" applyAlignment="1">
      <alignment horizontal="center"/>
    </xf>
    <xf numFmtId="1" fontId="9" fillId="2" borderId="0" xfId="2" applyNumberFormat="1" applyFont="1" applyBorder="1" applyAlignment="1">
      <alignment horizontal="center" wrapText="1"/>
    </xf>
    <xf numFmtId="1" fontId="9" fillId="2" borderId="0" xfId="2" applyNumberFormat="1" applyFont="1" applyBorder="1" applyAlignment="1">
      <alignment horizontal="center"/>
    </xf>
    <xf numFmtId="1" fontId="8" fillId="0" borderId="0" xfId="0" applyNumberFormat="1" applyFont="1" applyBorder="1" applyAlignment="1">
      <alignment horizontal="center"/>
    </xf>
    <xf numFmtId="1" fontId="9" fillId="0" borderId="0" xfId="0" applyNumberFormat="1" applyFont="1" applyBorder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11" fontId="9" fillId="0" borderId="0" xfId="0" applyNumberFormat="1" applyFont="1" applyFill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2" fontId="9" fillId="0" borderId="0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1" fontId="8" fillId="0" borderId="0" xfId="0" applyNumberFormat="1" applyFont="1" applyBorder="1" applyAlignment="1">
      <alignment horizontal="center" vertical="center"/>
    </xf>
    <xf numFmtId="1" fontId="9" fillId="0" borderId="0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2" fontId="9" fillId="2" borderId="0" xfId="2" applyNumberFormat="1" applyFont="1" applyBorder="1" applyAlignment="1">
      <alignment horizontal="center"/>
    </xf>
    <xf numFmtId="0" fontId="9" fillId="0" borderId="0" xfId="0" applyFont="1" applyFill="1"/>
    <xf numFmtId="0" fontId="9" fillId="2" borderId="0" xfId="2" applyFont="1" applyBorder="1" applyAlignment="1">
      <alignment horizontal="center" readingOrder="1"/>
    </xf>
    <xf numFmtId="0" fontId="9" fillId="4" borderId="0" xfId="4" applyFont="1" applyBorder="1" applyAlignment="1">
      <alignment horizontal="center" readingOrder="1"/>
    </xf>
    <xf numFmtId="0" fontId="9" fillId="3" borderId="0" xfId="3" applyFont="1" applyBorder="1"/>
    <xf numFmtId="0" fontId="17" fillId="0" borderId="0" xfId="0" applyFont="1"/>
    <xf numFmtId="0" fontId="17" fillId="0" borderId="0" xfId="0" applyFont="1" applyBorder="1"/>
    <xf numFmtId="0" fontId="13" fillId="0" borderId="0" xfId="0" applyFont="1" applyFill="1" applyAlignment="1">
      <alignment horizontal="center" readingOrder="1"/>
    </xf>
    <xf numFmtId="164" fontId="9" fillId="0" borderId="0" xfId="0" applyNumberFormat="1" applyFont="1" applyFill="1"/>
    <xf numFmtId="11" fontId="9" fillId="0" borderId="0" xfId="0" applyNumberFormat="1" applyFont="1" applyFill="1"/>
    <xf numFmtId="0" fontId="9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left"/>
    </xf>
    <xf numFmtId="0" fontId="9" fillId="0" borderId="0" xfId="0" applyFont="1" applyFill="1" applyAlignment="1">
      <alignment horizontal="left"/>
    </xf>
    <xf numFmtId="11" fontId="9" fillId="0" borderId="0" xfId="0" applyNumberFormat="1" applyFont="1"/>
    <xf numFmtId="165" fontId="20" fillId="3" borderId="0" xfId="3" applyNumberFormat="1" applyFont="1" applyBorder="1" applyAlignment="1">
      <alignment horizontal="center" wrapText="1"/>
    </xf>
    <xf numFmtId="2" fontId="20" fillId="3" borderId="0" xfId="3" applyNumberFormat="1" applyFont="1" applyBorder="1" applyAlignment="1">
      <alignment horizontal="center" wrapText="1"/>
    </xf>
    <xf numFmtId="2" fontId="20" fillId="3" borderId="0" xfId="3" applyNumberFormat="1" applyFont="1" applyBorder="1" applyAlignment="1">
      <alignment horizontal="center" vertical="center" wrapText="1"/>
    </xf>
    <xf numFmtId="0" fontId="17" fillId="0" borderId="0" xfId="0" applyFont="1" applyFill="1" applyBorder="1"/>
    <xf numFmtId="0" fontId="17" fillId="0" borderId="0" xfId="0" applyFont="1" applyBorder="1" applyAlignment="1">
      <alignment horizontal="center" wrapText="1"/>
    </xf>
    <xf numFmtId="0" fontId="12" fillId="0" borderId="0" xfId="0" applyFont="1" applyAlignment="1">
      <alignment horizontal="center"/>
    </xf>
    <xf numFmtId="1" fontId="9" fillId="0" borderId="0" xfId="1" applyNumberFormat="1" applyFont="1" applyBorder="1" applyAlignment="1">
      <alignment horizontal="center"/>
    </xf>
    <xf numFmtId="0" fontId="22" fillId="0" borderId="0" xfId="0" applyFont="1" applyAlignment="1">
      <alignment horizontal="justify"/>
    </xf>
    <xf numFmtId="0" fontId="23" fillId="0" borderId="0" xfId="0" applyFont="1" applyAlignment="1">
      <alignment horizontal="justify"/>
    </xf>
    <xf numFmtId="0" fontId="12" fillId="0" borderId="0" xfId="0" applyFont="1" applyFill="1"/>
    <xf numFmtId="0" fontId="12" fillId="0" borderId="0" xfId="0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49" fontId="13" fillId="0" borderId="0" xfId="0" applyNumberFormat="1" applyFont="1" applyFill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Border="1"/>
    <xf numFmtId="0" fontId="7" fillId="0" borderId="1" xfId="0" applyFont="1" applyBorder="1" applyAlignment="1">
      <alignment horizontal="center" vertical="center" wrapText="1"/>
    </xf>
  </cellXfs>
  <cellStyles count="6">
    <cellStyle name="Bad" xfId="3" builtinId="27"/>
    <cellStyle name="Good" xfId="2" builtinId="26"/>
    <cellStyle name="Hyperlink" xfId="5" builtinId="8"/>
    <cellStyle name="Neutral" xfId="4" builtinId="28"/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karkovic@pharma.h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M29"/>
  <sheetViews>
    <sheetView workbookViewId="0">
      <selection activeCell="C22" sqref="C22"/>
    </sheetView>
  </sheetViews>
  <sheetFormatPr defaultRowHeight="14.4" x14ac:dyDescent="0.3"/>
  <cols>
    <col min="1" max="1" width="9.109375" customWidth="1"/>
    <col min="3" max="3" width="136.44140625" customWidth="1"/>
  </cols>
  <sheetData>
    <row r="3" spans="3:13" ht="16.8" x14ac:dyDescent="0.45">
      <c r="C3" s="2" t="s">
        <v>60</v>
      </c>
    </row>
    <row r="5" spans="3:13" ht="15" customHeight="1" x14ac:dyDescent="0.35">
      <c r="C5" s="4" t="s">
        <v>79</v>
      </c>
    </row>
    <row r="6" spans="3:13" ht="15" customHeight="1" x14ac:dyDescent="0.3">
      <c r="C6" s="1"/>
    </row>
    <row r="7" spans="3:13" ht="15" customHeight="1" x14ac:dyDescent="0.35">
      <c r="C7" s="6"/>
      <c r="D7" s="7"/>
      <c r="E7" s="7"/>
      <c r="F7" s="7"/>
      <c r="G7" s="7"/>
      <c r="H7" s="7"/>
      <c r="I7" s="7"/>
      <c r="J7" s="7"/>
      <c r="K7" s="7"/>
      <c r="L7" s="7"/>
      <c r="M7" s="7"/>
    </row>
    <row r="8" spans="3:13" ht="15" customHeight="1" x14ac:dyDescent="0.4">
      <c r="C8" s="5" t="s">
        <v>78</v>
      </c>
      <c r="D8" s="7"/>
      <c r="E8" s="7"/>
      <c r="F8" s="7"/>
      <c r="G8" s="7"/>
      <c r="H8" s="7"/>
      <c r="I8" s="7"/>
      <c r="J8" s="7"/>
      <c r="K8" s="7"/>
      <c r="L8" s="7"/>
      <c r="M8" s="7"/>
    </row>
    <row r="9" spans="3:13" ht="15" customHeight="1" x14ac:dyDescent="0.35">
      <c r="C9" s="8"/>
      <c r="D9" s="7"/>
      <c r="E9" s="7"/>
      <c r="F9" s="7"/>
      <c r="G9" s="7"/>
      <c r="H9" s="7"/>
      <c r="I9" s="7"/>
      <c r="J9" s="7"/>
      <c r="K9" s="7"/>
      <c r="L9" s="7"/>
      <c r="M9" s="7"/>
    </row>
    <row r="10" spans="3:13" ht="15" customHeight="1" x14ac:dyDescent="0.35">
      <c r="C10" s="8" t="s">
        <v>75</v>
      </c>
      <c r="D10" s="7"/>
      <c r="E10" s="7"/>
      <c r="F10" s="7"/>
      <c r="G10" s="7"/>
      <c r="H10" s="7"/>
      <c r="I10" s="7"/>
      <c r="J10" s="7"/>
      <c r="K10" s="7"/>
      <c r="L10" s="7"/>
      <c r="M10" s="7"/>
    </row>
    <row r="11" spans="3:13" ht="15" customHeight="1" x14ac:dyDescent="0.35">
      <c r="C11" s="8"/>
      <c r="D11" s="10"/>
      <c r="E11" s="10"/>
      <c r="F11" s="10"/>
      <c r="G11" s="10"/>
      <c r="H11" s="10"/>
      <c r="I11" s="10"/>
      <c r="J11" s="10"/>
      <c r="K11" s="10"/>
      <c r="L11" s="10"/>
      <c r="M11" s="10"/>
    </row>
    <row r="12" spans="3:13" ht="15" customHeight="1" x14ac:dyDescent="0.35">
      <c r="C12" s="14" t="s">
        <v>61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</row>
    <row r="13" spans="3:13" ht="15" customHeight="1" x14ac:dyDescent="0.35">
      <c r="C13" s="9" t="s">
        <v>76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</row>
    <row r="14" spans="3:13" ht="15" customHeight="1" x14ac:dyDescent="0.35">
      <c r="C14" s="9" t="s">
        <v>77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</row>
    <row r="15" spans="3:13" ht="15" customHeight="1" x14ac:dyDescent="0.35">
      <c r="C15" s="9" t="s">
        <v>62</v>
      </c>
      <c r="D15" s="14"/>
      <c r="E15" s="10"/>
      <c r="F15" s="10"/>
      <c r="G15" s="10"/>
      <c r="H15" s="10"/>
      <c r="I15" s="10"/>
      <c r="J15" s="10"/>
      <c r="K15" s="10"/>
      <c r="L15" s="10"/>
      <c r="M15" s="10"/>
    </row>
    <row r="16" spans="3:13" ht="15" customHeight="1" x14ac:dyDescent="0.35">
      <c r="D16" s="10"/>
      <c r="E16" s="10"/>
      <c r="F16" s="10"/>
      <c r="G16" s="10"/>
      <c r="H16" s="10"/>
      <c r="I16" s="10"/>
      <c r="J16" s="10"/>
      <c r="K16" s="10"/>
      <c r="L16" s="10"/>
      <c r="M16" s="10"/>
    </row>
    <row r="17" spans="3:13" ht="15" customHeight="1" x14ac:dyDescent="0.35">
      <c r="C17" s="91" t="s">
        <v>80</v>
      </c>
      <c r="D17" s="10"/>
      <c r="E17" s="10"/>
      <c r="F17" s="10"/>
      <c r="G17" s="10"/>
      <c r="H17" s="10"/>
      <c r="I17" s="10"/>
      <c r="J17" s="10"/>
      <c r="K17" s="10"/>
      <c r="L17" s="10"/>
      <c r="M17" s="10"/>
    </row>
    <row r="18" spans="3:13" ht="15" customHeight="1" x14ac:dyDescent="0.35">
      <c r="C18" s="8"/>
      <c r="D18" s="8"/>
      <c r="E18" s="10"/>
      <c r="F18" s="10"/>
      <c r="G18" s="10"/>
      <c r="H18" s="10"/>
      <c r="I18" s="10"/>
      <c r="J18" s="10"/>
      <c r="K18" s="10"/>
      <c r="L18" s="10"/>
      <c r="M18" s="10"/>
    </row>
    <row r="19" spans="3:13" ht="15" customHeight="1" x14ac:dyDescent="0.35">
      <c r="C19" s="8"/>
      <c r="D19" s="10"/>
      <c r="E19" s="10"/>
      <c r="F19" s="10"/>
      <c r="G19" s="10"/>
      <c r="H19" s="10"/>
      <c r="I19" s="10"/>
      <c r="J19" s="10"/>
      <c r="K19" s="10"/>
      <c r="L19" s="10"/>
      <c r="M19" s="10"/>
    </row>
    <row r="20" spans="3:13" ht="30.75" customHeight="1" x14ac:dyDescent="0.35">
      <c r="C20" s="8"/>
      <c r="D20" s="10"/>
      <c r="E20" s="10"/>
      <c r="F20" s="10"/>
      <c r="G20" s="10"/>
      <c r="H20" s="10"/>
      <c r="I20" s="10"/>
      <c r="J20" s="10"/>
      <c r="K20" s="10"/>
      <c r="L20" s="10"/>
      <c r="M20" s="10"/>
    </row>
    <row r="21" spans="3:13" ht="15" customHeight="1" x14ac:dyDescent="0.35">
      <c r="C21" s="8"/>
      <c r="D21" s="10"/>
      <c r="E21" s="10"/>
      <c r="F21" s="10"/>
      <c r="G21" s="10"/>
      <c r="H21" s="10"/>
      <c r="I21" s="10"/>
      <c r="J21" s="10"/>
      <c r="K21" s="10"/>
      <c r="L21" s="10"/>
      <c r="M21" s="10"/>
    </row>
    <row r="22" spans="3:13" ht="15" customHeight="1" x14ac:dyDescent="0.3">
      <c r="C22" s="12"/>
      <c r="D22" s="13"/>
      <c r="E22" s="13"/>
      <c r="F22" s="13"/>
      <c r="G22" s="13"/>
      <c r="H22" s="13"/>
      <c r="I22" s="13"/>
      <c r="J22" s="13"/>
      <c r="K22" s="13"/>
      <c r="L22" s="13"/>
      <c r="M22" s="13"/>
    </row>
    <row r="23" spans="3:13" ht="15" customHeight="1" x14ac:dyDescent="0.3"/>
    <row r="24" spans="3:13" ht="15" customHeight="1" x14ac:dyDescent="0.3"/>
    <row r="25" spans="3:13" ht="15" customHeight="1" x14ac:dyDescent="0.3"/>
    <row r="26" spans="3:13" ht="15" customHeight="1" x14ac:dyDescent="0.3"/>
    <row r="27" spans="3:13" ht="15" customHeight="1" x14ac:dyDescent="0.3"/>
    <row r="28" spans="3:13" ht="15" customHeight="1" x14ac:dyDescent="0.3"/>
    <row r="29" spans="3:13" ht="15" customHeight="1" x14ac:dyDescent="0.3"/>
  </sheetData>
  <hyperlinks>
    <hyperlink ref="C12" r:id="rId1" display="mailto:akarkovic@pharma.hr" xr:uid="{00000000-0004-0000-0000-000000000000}"/>
  </hyperlinks>
  <pageMargins left="0.7" right="0.7" top="0.75" bottom="0.75" header="0.3" footer="0.3"/>
  <pageSetup paperSize="9" orientation="portrait" horizontalDpi="300" verticalDpi="3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N51"/>
  <sheetViews>
    <sheetView zoomScale="70" zoomScaleNormal="70" workbookViewId="0">
      <selection activeCell="E5" sqref="E5"/>
    </sheetView>
  </sheetViews>
  <sheetFormatPr defaultColWidth="9.109375" defaultRowHeight="15" x14ac:dyDescent="0.35"/>
  <cols>
    <col min="1" max="1" width="9.109375" style="10"/>
    <col min="2" max="2" width="26" style="10" customWidth="1"/>
    <col min="3" max="3" width="22.109375" style="15" customWidth="1"/>
    <col min="4" max="4" width="24" style="10" customWidth="1"/>
    <col min="5" max="5" width="24.88671875" style="10" customWidth="1"/>
    <col min="6" max="6" width="19" style="10" customWidth="1"/>
    <col min="7" max="7" width="13.33203125" style="10" customWidth="1"/>
    <col min="8" max="8" width="15.33203125" style="10" customWidth="1"/>
    <col min="9" max="9" width="16.109375" style="10" customWidth="1"/>
    <col min="10" max="10" width="15.33203125" style="10" customWidth="1"/>
    <col min="11" max="11" width="15.6640625" style="10" customWidth="1"/>
    <col min="12" max="12" width="19" style="10" customWidth="1"/>
    <col min="13" max="13" width="19.6640625" style="10" customWidth="1"/>
    <col min="14" max="14" width="19.88671875" style="10" customWidth="1"/>
    <col min="15" max="15" width="22.5546875" style="10" customWidth="1"/>
    <col min="16" max="17" width="9.109375" style="10"/>
    <col min="18" max="18" width="22.6640625" style="10" customWidth="1"/>
    <col min="19" max="19" width="23.5546875" style="10" customWidth="1"/>
    <col min="20" max="20" width="23.33203125" style="10" customWidth="1"/>
    <col min="21" max="21" width="20.33203125" style="10" customWidth="1"/>
    <col min="22" max="23" width="9.109375" style="10"/>
    <col min="24" max="24" width="31.44140625" style="10" customWidth="1"/>
    <col min="25" max="25" width="19.109375" style="10" customWidth="1"/>
    <col min="26" max="26" width="9.109375" style="10"/>
    <col min="27" max="27" width="15" style="15" customWidth="1"/>
    <col min="28" max="28" width="20.88671875" style="15" customWidth="1"/>
    <col min="29" max="32" width="9.109375" style="10"/>
    <col min="33" max="33" width="15" style="10" customWidth="1"/>
    <col min="34" max="34" width="13.5546875" style="10" customWidth="1"/>
    <col min="35" max="36" width="12.5546875" style="10" customWidth="1"/>
    <col min="37" max="37" width="9.109375" style="10"/>
    <col min="38" max="38" width="32.33203125" style="10" customWidth="1"/>
    <col min="39" max="16384" width="9.109375" style="10"/>
  </cols>
  <sheetData>
    <row r="1" spans="2:40" ht="15" customHeight="1" x14ac:dyDescent="0.35"/>
    <row r="2" spans="2:40" ht="15" customHeight="1" x14ac:dyDescent="0.35">
      <c r="B2" s="3" t="s">
        <v>69</v>
      </c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</row>
    <row r="3" spans="2:40" ht="15" customHeight="1" x14ac:dyDescent="0.35">
      <c r="B3" s="3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</row>
    <row r="4" spans="2:40" ht="15" customHeight="1" x14ac:dyDescent="0.35">
      <c r="B4" s="17"/>
      <c r="E4" s="6" t="s">
        <v>63</v>
      </c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</row>
    <row r="5" spans="2:40" ht="15" customHeight="1" x14ac:dyDescent="0.35">
      <c r="B5" s="17"/>
      <c r="D5" s="19"/>
      <c r="E5" s="16" t="s">
        <v>64</v>
      </c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</row>
    <row r="6" spans="2:40" ht="15" customHeight="1" x14ac:dyDescent="0.35">
      <c r="B6" s="94"/>
      <c r="C6" s="6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6" t="s">
        <v>19</v>
      </c>
      <c r="P6" s="3"/>
      <c r="Q6" s="3"/>
      <c r="R6" s="3"/>
      <c r="S6" s="3"/>
      <c r="T6" s="3"/>
      <c r="U6" s="6" t="s">
        <v>19</v>
      </c>
      <c r="V6" s="3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</row>
    <row r="7" spans="2:40" s="18" customFormat="1" ht="15" customHeight="1" x14ac:dyDescent="0.35">
      <c r="B7" s="33" t="s">
        <v>7</v>
      </c>
      <c r="C7" s="6" t="s">
        <v>17</v>
      </c>
      <c r="D7" s="6" t="s">
        <v>9</v>
      </c>
      <c r="E7" s="6" t="s">
        <v>27</v>
      </c>
      <c r="F7" s="6" t="s">
        <v>28</v>
      </c>
      <c r="G7" s="6" t="s">
        <v>12</v>
      </c>
      <c r="H7" s="6" t="s">
        <v>29</v>
      </c>
      <c r="I7" s="6" t="s">
        <v>25</v>
      </c>
      <c r="J7" s="6" t="s">
        <v>30</v>
      </c>
      <c r="K7" s="6" t="s">
        <v>26</v>
      </c>
      <c r="L7" s="93" t="s">
        <v>42</v>
      </c>
      <c r="M7" s="93" t="s">
        <v>44</v>
      </c>
      <c r="N7" s="93" t="s">
        <v>45</v>
      </c>
      <c r="O7" s="93" t="s">
        <v>18</v>
      </c>
      <c r="P7" s="93" t="s">
        <v>10</v>
      </c>
      <c r="Q7" s="93"/>
      <c r="R7" s="93" t="s">
        <v>46</v>
      </c>
      <c r="S7" s="93" t="s">
        <v>47</v>
      </c>
      <c r="T7" s="93" t="s">
        <v>48</v>
      </c>
      <c r="U7" s="6" t="s">
        <v>20</v>
      </c>
      <c r="V7" s="6" t="s">
        <v>10</v>
      </c>
    </row>
    <row r="8" spans="2:40" ht="15" customHeight="1" x14ac:dyDescent="0.35">
      <c r="B8" s="20" t="s">
        <v>0</v>
      </c>
      <c r="C8" s="15">
        <v>1</v>
      </c>
      <c r="D8" s="21">
        <v>12.02</v>
      </c>
      <c r="E8" s="22">
        <v>19392.099999999999</v>
      </c>
      <c r="F8" s="22">
        <v>-230815</v>
      </c>
      <c r="G8" s="23">
        <v>0.998</v>
      </c>
      <c r="H8" s="21">
        <v>33.200000000000003</v>
      </c>
      <c r="I8" s="24">
        <f>H8*0.085</f>
        <v>2.8220000000000005</v>
      </c>
      <c r="J8" s="25">
        <v>101</v>
      </c>
      <c r="K8" s="24">
        <f>J8*0.085</f>
        <v>8.5850000000000009</v>
      </c>
      <c r="L8" s="26">
        <v>19.059999999999999</v>
      </c>
      <c r="M8" s="26">
        <v>14.85</v>
      </c>
      <c r="N8" s="26">
        <v>20.58</v>
      </c>
      <c r="O8" s="27">
        <f>AVERAGE(L8:N8)</f>
        <v>18.16333333333333</v>
      </c>
      <c r="P8" s="28">
        <f>STDEV(L8:N8)</f>
        <v>2.9683721689393003</v>
      </c>
      <c r="R8" s="26">
        <v>13.88</v>
      </c>
      <c r="S8" s="26">
        <v>11.98</v>
      </c>
      <c r="T8" s="26">
        <v>12.92</v>
      </c>
      <c r="U8" s="27">
        <f>AVERAGE(R8:T8)</f>
        <v>12.926666666666668</v>
      </c>
      <c r="V8" s="28">
        <v>1</v>
      </c>
      <c r="X8" s="29"/>
      <c r="Y8" s="16"/>
      <c r="AC8" s="16"/>
      <c r="AD8" s="16"/>
      <c r="AE8" s="16"/>
      <c r="AF8" s="16"/>
      <c r="AG8" s="16"/>
      <c r="AH8" s="16"/>
      <c r="AI8" s="16"/>
      <c r="AJ8" s="16"/>
      <c r="AK8" s="16"/>
      <c r="AL8" s="29"/>
      <c r="AM8" s="16"/>
      <c r="AN8" s="30"/>
    </row>
    <row r="9" spans="2:40" s="15" customFormat="1" ht="15" customHeight="1" x14ac:dyDescent="0.35">
      <c r="B9" s="31" t="s">
        <v>55</v>
      </c>
      <c r="D9" s="21">
        <v>13.7</v>
      </c>
      <c r="E9" s="22">
        <v>40476.400000000001</v>
      </c>
      <c r="F9" s="22">
        <v>-73357.7</v>
      </c>
      <c r="G9" s="23">
        <v>0.99839999999999995</v>
      </c>
      <c r="H9" s="24">
        <v>2.2799999999999998</v>
      </c>
      <c r="I9" s="24">
        <f>H9*0.085</f>
        <v>0.1938</v>
      </c>
      <c r="J9" s="24">
        <v>6.9</v>
      </c>
      <c r="K9" s="24">
        <f>J9*0.085</f>
        <v>0.58650000000000002</v>
      </c>
      <c r="L9" s="75" t="s">
        <v>13</v>
      </c>
      <c r="M9" s="75" t="s">
        <v>13</v>
      </c>
      <c r="N9" s="75" t="s">
        <v>13</v>
      </c>
      <c r="O9" s="27"/>
      <c r="P9" s="28"/>
      <c r="R9" s="75" t="s">
        <v>13</v>
      </c>
      <c r="S9" s="75" t="s">
        <v>13</v>
      </c>
      <c r="T9" s="75" t="s">
        <v>13</v>
      </c>
      <c r="U9" s="27"/>
      <c r="V9" s="28"/>
      <c r="X9" s="32"/>
      <c r="AL9" s="32"/>
      <c r="AN9" s="33"/>
    </row>
    <row r="10" spans="2:40" ht="15" customHeight="1" x14ac:dyDescent="0.35">
      <c r="B10" s="20" t="s">
        <v>1</v>
      </c>
      <c r="C10" s="15">
        <v>2</v>
      </c>
      <c r="D10" s="21">
        <v>15.66</v>
      </c>
      <c r="E10" s="22">
        <v>14049.6</v>
      </c>
      <c r="F10" s="22">
        <v>-168156</v>
      </c>
      <c r="G10" s="23">
        <v>0.99890000000000001</v>
      </c>
      <c r="H10" s="21">
        <v>25.4</v>
      </c>
      <c r="I10" s="24">
        <f t="shared" ref="I10:I23" si="0">H10*0.085</f>
        <v>2.1590000000000003</v>
      </c>
      <c r="J10" s="25">
        <v>77</v>
      </c>
      <c r="K10" s="24">
        <f t="shared" ref="K10:K23" si="1">J10*0.085</f>
        <v>6.5450000000000008</v>
      </c>
      <c r="L10" s="34">
        <v>8.2200000000000006</v>
      </c>
      <c r="M10" s="34">
        <v>7.72</v>
      </c>
      <c r="N10" s="34">
        <v>8.36</v>
      </c>
      <c r="O10" s="35">
        <f t="shared" ref="O10:O22" si="2">AVERAGE(L10:N10)</f>
        <v>8.1</v>
      </c>
      <c r="P10" s="36">
        <f t="shared" ref="P10:P22" si="3">STDEV(L10:N10)</f>
        <v>0.3364520768252145</v>
      </c>
      <c r="R10" s="34">
        <v>7.29</v>
      </c>
      <c r="S10" s="34">
        <v>6.89</v>
      </c>
      <c r="T10" s="34">
        <v>7.42</v>
      </c>
      <c r="U10" s="35">
        <f t="shared" ref="U10:U22" si="4">AVERAGE(R10:T10)</f>
        <v>7.2</v>
      </c>
      <c r="V10" s="36">
        <f t="shared" ref="V10:V22" si="5">STDEV(R10:T10)</f>
        <v>0.27622454633866284</v>
      </c>
      <c r="X10" s="29"/>
      <c r="Y10" s="16"/>
      <c r="AC10" s="16"/>
      <c r="AD10" s="16"/>
      <c r="AE10" s="16"/>
      <c r="AF10" s="16"/>
      <c r="AG10" s="16"/>
      <c r="AH10" s="16"/>
      <c r="AI10" s="16"/>
      <c r="AJ10" s="16"/>
      <c r="AK10" s="16"/>
      <c r="AL10" s="29"/>
      <c r="AM10" s="16"/>
      <c r="AN10" s="30"/>
    </row>
    <row r="11" spans="2:40" ht="15" customHeight="1" x14ac:dyDescent="0.45">
      <c r="B11" s="37" t="s">
        <v>65</v>
      </c>
      <c r="C11" s="15">
        <v>3</v>
      </c>
      <c r="D11" s="21">
        <v>17.68</v>
      </c>
      <c r="E11" s="38">
        <v>49330.9</v>
      </c>
      <c r="F11" s="38">
        <v>-18679</v>
      </c>
      <c r="G11" s="23">
        <v>0.99990000000000001</v>
      </c>
      <c r="H11" s="24">
        <v>0.44</v>
      </c>
      <c r="I11" s="24">
        <f t="shared" si="0"/>
        <v>3.7400000000000003E-2</v>
      </c>
      <c r="J11" s="24">
        <v>1.33</v>
      </c>
      <c r="K11" s="24">
        <f t="shared" si="1"/>
        <v>0.11305000000000001</v>
      </c>
      <c r="L11" s="39">
        <v>0.1</v>
      </c>
      <c r="M11" s="39">
        <v>0.08</v>
      </c>
      <c r="N11" s="39">
        <v>0.11</v>
      </c>
      <c r="O11" s="35">
        <f t="shared" si="2"/>
        <v>9.6666666666666665E-2</v>
      </c>
      <c r="P11" s="36">
        <f t="shared" si="3"/>
        <v>1.5275252316519534E-2</v>
      </c>
      <c r="R11" s="39">
        <v>0.11</v>
      </c>
      <c r="S11" s="39">
        <v>0.11</v>
      </c>
      <c r="T11" s="39">
        <v>0.11</v>
      </c>
      <c r="U11" s="35">
        <f t="shared" si="4"/>
        <v>0.11</v>
      </c>
      <c r="V11" s="36">
        <f t="shared" si="5"/>
        <v>0</v>
      </c>
      <c r="X11" s="16"/>
      <c r="Y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</row>
    <row r="12" spans="2:40" ht="15" customHeight="1" x14ac:dyDescent="0.35">
      <c r="B12" s="20" t="s">
        <v>2</v>
      </c>
      <c r="C12" s="15">
        <v>4</v>
      </c>
      <c r="D12" s="21">
        <v>18.09</v>
      </c>
      <c r="E12" s="38">
        <v>18367.099999999999</v>
      </c>
      <c r="F12" s="38">
        <v>-14594</v>
      </c>
      <c r="G12" s="23">
        <v>0.99950000000000006</v>
      </c>
      <c r="H12" s="24">
        <v>1.45</v>
      </c>
      <c r="I12" s="24">
        <f t="shared" si="0"/>
        <v>0.12325</v>
      </c>
      <c r="J12" s="24">
        <v>4.4000000000000004</v>
      </c>
      <c r="K12" s="24">
        <f t="shared" si="1"/>
        <v>0.37400000000000005</v>
      </c>
      <c r="L12" s="34">
        <v>0.38</v>
      </c>
      <c r="M12" s="39">
        <v>0.34</v>
      </c>
      <c r="N12" s="34">
        <v>0.41</v>
      </c>
      <c r="O12" s="35">
        <f t="shared" si="2"/>
        <v>0.37666666666666665</v>
      </c>
      <c r="P12" s="36">
        <f t="shared" si="3"/>
        <v>3.5118845842842437E-2</v>
      </c>
      <c r="R12" s="39">
        <v>0.22</v>
      </c>
      <c r="S12" s="39">
        <v>0.22</v>
      </c>
      <c r="T12" s="39">
        <v>0.23</v>
      </c>
      <c r="U12" s="35">
        <f t="shared" si="4"/>
        <v>0.22333333333333336</v>
      </c>
      <c r="V12" s="36">
        <f t="shared" si="5"/>
        <v>5.7735026918962623E-3</v>
      </c>
      <c r="X12" s="16"/>
      <c r="Y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</row>
    <row r="13" spans="2:40" ht="15" customHeight="1" x14ac:dyDescent="0.35">
      <c r="B13" s="20" t="s">
        <v>3</v>
      </c>
      <c r="C13" s="15">
        <v>5</v>
      </c>
      <c r="D13" s="21">
        <v>20.13</v>
      </c>
      <c r="E13" s="38">
        <v>35348.9</v>
      </c>
      <c r="F13" s="38">
        <v>-32003</v>
      </c>
      <c r="G13" s="23">
        <v>0.99870000000000003</v>
      </c>
      <c r="H13" s="24">
        <v>2.27</v>
      </c>
      <c r="I13" s="24">
        <f t="shared" si="0"/>
        <v>0.19295000000000001</v>
      </c>
      <c r="J13" s="24">
        <v>6.88</v>
      </c>
      <c r="K13" s="24">
        <f t="shared" si="1"/>
        <v>0.58479999999999999</v>
      </c>
      <c r="L13" s="34">
        <v>0.68</v>
      </c>
      <c r="M13" s="39">
        <v>0.42</v>
      </c>
      <c r="N13" s="34">
        <v>0.81</v>
      </c>
      <c r="O13" s="35">
        <f t="shared" si="2"/>
        <v>0.63666666666666671</v>
      </c>
      <c r="P13" s="36">
        <f t="shared" si="3"/>
        <v>0.19857828011475304</v>
      </c>
      <c r="R13" s="34">
        <v>0.97</v>
      </c>
      <c r="S13" s="34">
        <v>0.95</v>
      </c>
      <c r="T13" s="34">
        <v>1</v>
      </c>
      <c r="U13" s="35">
        <f t="shared" si="4"/>
        <v>0.97333333333333327</v>
      </c>
      <c r="V13" s="36">
        <f t="shared" si="5"/>
        <v>2.5166114784235857E-2</v>
      </c>
      <c r="X13" s="16"/>
      <c r="Y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</row>
    <row r="14" spans="2:40" s="15" customFormat="1" ht="15" customHeight="1" x14ac:dyDescent="0.35">
      <c r="B14" s="31" t="s">
        <v>56</v>
      </c>
      <c r="D14" s="21">
        <v>21.8</v>
      </c>
      <c r="E14" s="38">
        <v>76216.899999999994</v>
      </c>
      <c r="F14" s="38">
        <v>-44116.7</v>
      </c>
      <c r="G14" s="23">
        <v>0.99950000000000006</v>
      </c>
      <c r="H14" s="24">
        <v>1.69</v>
      </c>
      <c r="I14" s="24">
        <f t="shared" si="0"/>
        <v>0.14365</v>
      </c>
      <c r="J14" s="24">
        <v>5.13</v>
      </c>
      <c r="K14" s="24">
        <f t="shared" si="1"/>
        <v>0.43605000000000005</v>
      </c>
      <c r="L14" s="76" t="s">
        <v>13</v>
      </c>
      <c r="M14" s="76" t="s">
        <v>13</v>
      </c>
      <c r="N14" s="76" t="s">
        <v>13</v>
      </c>
      <c r="O14" s="35"/>
      <c r="P14" s="36"/>
      <c r="R14" s="76" t="s">
        <v>13</v>
      </c>
      <c r="S14" s="76" t="s">
        <v>13</v>
      </c>
      <c r="T14" s="76" t="s">
        <v>13</v>
      </c>
      <c r="U14" s="35"/>
      <c r="V14" s="36"/>
    </row>
    <row r="15" spans="2:40" ht="15" customHeight="1" x14ac:dyDescent="0.35">
      <c r="B15" s="20" t="s">
        <v>4</v>
      </c>
      <c r="C15" s="15">
        <v>6</v>
      </c>
      <c r="D15" s="21">
        <v>22.33</v>
      </c>
      <c r="E15" s="38">
        <v>80077.502999999997</v>
      </c>
      <c r="F15" s="38">
        <v>-55173</v>
      </c>
      <c r="G15" s="23">
        <v>0.99929999999999997</v>
      </c>
      <c r="H15" s="24">
        <v>1.52</v>
      </c>
      <c r="I15" s="24">
        <f t="shared" si="0"/>
        <v>0.12920000000000001</v>
      </c>
      <c r="J15" s="24">
        <v>4.5999999999999996</v>
      </c>
      <c r="K15" s="24">
        <f t="shared" si="1"/>
        <v>0.39100000000000001</v>
      </c>
      <c r="L15" s="34">
        <v>0.51</v>
      </c>
      <c r="M15" s="34">
        <v>0.5</v>
      </c>
      <c r="N15" s="34">
        <v>0.59</v>
      </c>
      <c r="O15" s="35">
        <f t="shared" si="2"/>
        <v>0.53333333333333333</v>
      </c>
      <c r="P15" s="36">
        <f t="shared" si="3"/>
        <v>4.9328828623162457E-2</v>
      </c>
      <c r="R15" s="39">
        <v>0.22</v>
      </c>
      <c r="S15" s="39">
        <v>0.24</v>
      </c>
      <c r="T15" s="39">
        <v>0.23</v>
      </c>
      <c r="U15" s="35">
        <f t="shared" si="4"/>
        <v>0.22999999999999998</v>
      </c>
      <c r="V15" s="36">
        <f t="shared" si="5"/>
        <v>9.999999999999995E-3</v>
      </c>
      <c r="X15" s="16"/>
      <c r="Y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</row>
    <row r="16" spans="2:40" ht="15" customHeight="1" x14ac:dyDescent="0.45">
      <c r="B16" s="37" t="s">
        <v>66</v>
      </c>
      <c r="C16" s="15">
        <v>7</v>
      </c>
      <c r="D16" s="21">
        <v>25.43</v>
      </c>
      <c r="E16" s="38">
        <v>116187.442</v>
      </c>
      <c r="F16" s="38">
        <v>-110059</v>
      </c>
      <c r="G16" s="23">
        <v>0.99850000000000005</v>
      </c>
      <c r="H16" s="24">
        <v>2.36</v>
      </c>
      <c r="I16" s="24">
        <f t="shared" si="0"/>
        <v>0.2006</v>
      </c>
      <c r="J16" s="24">
        <v>7.14</v>
      </c>
      <c r="K16" s="24">
        <f t="shared" si="1"/>
        <v>0.6069</v>
      </c>
      <c r="L16" s="39">
        <v>0.44</v>
      </c>
      <c r="M16" s="39">
        <v>0.39</v>
      </c>
      <c r="N16" s="39">
        <v>0.46</v>
      </c>
      <c r="O16" s="35">
        <f t="shared" si="2"/>
        <v>0.43</v>
      </c>
      <c r="P16" s="36">
        <f t="shared" si="3"/>
        <v>3.6055512754639897E-2</v>
      </c>
      <c r="R16" s="39">
        <v>0.33</v>
      </c>
      <c r="S16" s="39">
        <v>0.3</v>
      </c>
      <c r="T16" s="39">
        <v>0.26</v>
      </c>
      <c r="U16" s="35">
        <f t="shared" si="4"/>
        <v>0.29666666666666669</v>
      </c>
      <c r="V16" s="36">
        <f t="shared" si="5"/>
        <v>3.5118845842842465E-2</v>
      </c>
      <c r="X16" s="16"/>
      <c r="Y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</row>
    <row r="17" spans="2:40" ht="15" customHeight="1" x14ac:dyDescent="0.35">
      <c r="B17" s="20" t="s">
        <v>5</v>
      </c>
      <c r="C17" s="15">
        <v>8</v>
      </c>
      <c r="D17" s="40">
        <v>26.5</v>
      </c>
      <c r="E17" s="38">
        <v>10644.652</v>
      </c>
      <c r="F17" s="38">
        <v>-12227</v>
      </c>
      <c r="G17" s="23">
        <v>0.99890000000000001</v>
      </c>
      <c r="H17" s="24">
        <v>1.52</v>
      </c>
      <c r="I17" s="24">
        <f t="shared" si="0"/>
        <v>0.12920000000000001</v>
      </c>
      <c r="J17" s="24">
        <v>4.59</v>
      </c>
      <c r="K17" s="24">
        <f t="shared" si="1"/>
        <v>0.39015</v>
      </c>
      <c r="L17" s="39">
        <v>0.14000000000000001</v>
      </c>
      <c r="M17" s="39">
        <v>0.18550467964947434</v>
      </c>
      <c r="N17" s="39">
        <v>0.34</v>
      </c>
      <c r="O17" s="35">
        <f>AVERAGE(L17:N17)</f>
        <v>0.22183489321649144</v>
      </c>
      <c r="P17" s="36">
        <f t="shared" si="3"/>
        <v>0.10483278739673395</v>
      </c>
      <c r="R17" s="39">
        <v>0.2111594672450853</v>
      </c>
      <c r="S17" s="39">
        <v>0.31984712022066303</v>
      </c>
      <c r="T17" s="39">
        <v>0.18920005452972985</v>
      </c>
      <c r="U17" s="35">
        <f t="shared" si="4"/>
        <v>0.24006888066515941</v>
      </c>
      <c r="V17" s="36">
        <f t="shared" si="5"/>
        <v>6.9956983794559821E-2</v>
      </c>
      <c r="X17" s="16"/>
      <c r="Y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</row>
    <row r="18" spans="2:40" ht="15" customHeight="1" x14ac:dyDescent="0.35">
      <c r="B18" s="20" t="s">
        <v>6</v>
      </c>
      <c r="C18" s="15">
        <v>9</v>
      </c>
      <c r="D18" s="41">
        <v>26.93</v>
      </c>
      <c r="E18" s="38">
        <v>51001.779000000002</v>
      </c>
      <c r="F18" s="38">
        <v>-43122</v>
      </c>
      <c r="G18" s="23">
        <v>0.99909999999999999</v>
      </c>
      <c r="H18" s="24">
        <v>2.13</v>
      </c>
      <c r="I18" s="24">
        <f t="shared" si="0"/>
        <v>0.18105000000000002</v>
      </c>
      <c r="J18" s="24">
        <v>6.46</v>
      </c>
      <c r="K18" s="24">
        <f t="shared" si="1"/>
        <v>0.54910000000000003</v>
      </c>
      <c r="L18" s="42">
        <v>0.31743783195463737</v>
      </c>
      <c r="M18" s="42">
        <v>0.23817670803566146</v>
      </c>
      <c r="N18" s="42">
        <v>0.26050648463228482</v>
      </c>
      <c r="O18" s="35">
        <f t="shared" si="2"/>
        <v>0.27204034154086121</v>
      </c>
      <c r="P18" s="36">
        <f>STDEV(L18:N18)</f>
        <v>4.0869962473869023E-2</v>
      </c>
      <c r="R18" s="42">
        <v>0.22686710256348686</v>
      </c>
      <c r="S18" s="42">
        <v>0.19939861633833345</v>
      </c>
      <c r="T18" s="42">
        <v>0.22913424569797672</v>
      </c>
      <c r="U18" s="35">
        <f t="shared" si="4"/>
        <v>0.218466654866599</v>
      </c>
      <c r="V18" s="36">
        <f t="shared" si="5"/>
        <v>1.6552267351774834E-2</v>
      </c>
      <c r="X18" s="16"/>
      <c r="Y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</row>
    <row r="19" spans="2:40" ht="15" customHeight="1" x14ac:dyDescent="0.35">
      <c r="B19" s="20" t="s">
        <v>41</v>
      </c>
      <c r="C19" s="15">
        <v>10</v>
      </c>
      <c r="D19" s="40" t="s">
        <v>43</v>
      </c>
      <c r="E19" s="43">
        <v>10475.422</v>
      </c>
      <c r="F19" s="43">
        <v>-1078639</v>
      </c>
      <c r="G19" s="23">
        <v>0.98443999999999998</v>
      </c>
      <c r="H19" s="25">
        <v>223.3</v>
      </c>
      <c r="I19" s="21">
        <f t="shared" si="0"/>
        <v>18.980500000000003</v>
      </c>
      <c r="J19" s="25">
        <v>676.6</v>
      </c>
      <c r="K19" s="21">
        <f t="shared" si="1"/>
        <v>57.511000000000003</v>
      </c>
      <c r="L19" s="44">
        <v>329.63873470777446</v>
      </c>
      <c r="M19" s="45">
        <v>265.61406429469525</v>
      </c>
      <c r="N19" s="45">
        <v>303.7592614628519</v>
      </c>
      <c r="O19" s="46">
        <f t="shared" si="2"/>
        <v>299.67068682177387</v>
      </c>
      <c r="P19" s="47">
        <f t="shared" si="3"/>
        <v>32.207560251012566</v>
      </c>
      <c r="R19" s="44">
        <v>139.93757630933939</v>
      </c>
      <c r="S19" s="45">
        <v>132.67608559851541</v>
      </c>
      <c r="T19" s="45">
        <v>142.84018568884147</v>
      </c>
      <c r="U19" s="46">
        <f t="shared" si="4"/>
        <v>138.48461586556542</v>
      </c>
      <c r="V19" s="47">
        <f t="shared" si="5"/>
        <v>5.2355088768829745</v>
      </c>
      <c r="X19" s="16"/>
      <c r="Y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</row>
    <row r="20" spans="2:40" s="56" customFormat="1" ht="15" customHeight="1" x14ac:dyDescent="0.3">
      <c r="B20" s="48" t="s">
        <v>67</v>
      </c>
      <c r="C20" s="49"/>
      <c r="D20" s="50">
        <v>28.8</v>
      </c>
      <c r="E20" s="51">
        <v>113753</v>
      </c>
      <c r="F20" s="51">
        <v>-78775</v>
      </c>
      <c r="G20" s="52">
        <v>0.99860000000000004</v>
      </c>
      <c r="H20" s="53">
        <v>2.31</v>
      </c>
      <c r="I20" s="53">
        <f t="shared" si="0"/>
        <v>0.19635000000000002</v>
      </c>
      <c r="J20" s="53">
        <v>7</v>
      </c>
      <c r="K20" s="53">
        <f t="shared" si="1"/>
        <v>0.59500000000000008</v>
      </c>
      <c r="L20" s="77" t="s">
        <v>13</v>
      </c>
      <c r="M20" s="77" t="s">
        <v>13</v>
      </c>
      <c r="N20" s="77" t="s">
        <v>13</v>
      </c>
      <c r="O20" s="54"/>
      <c r="P20" s="55"/>
      <c r="R20" s="77" t="s">
        <v>13</v>
      </c>
      <c r="S20" s="77" t="s">
        <v>13</v>
      </c>
      <c r="T20" s="77" t="s">
        <v>13</v>
      </c>
      <c r="U20" s="57"/>
      <c r="V20" s="58"/>
      <c r="X20" s="59"/>
      <c r="Y20" s="59"/>
      <c r="AA20" s="49"/>
      <c r="AB20" s="49"/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</row>
    <row r="21" spans="2:40" ht="15" customHeight="1" x14ac:dyDescent="0.35">
      <c r="B21" s="20" t="s">
        <v>22</v>
      </c>
      <c r="C21" s="15">
        <v>11</v>
      </c>
      <c r="D21" s="40">
        <v>33.4</v>
      </c>
      <c r="E21" s="38">
        <v>22889.016</v>
      </c>
      <c r="F21" s="38">
        <v>-6791</v>
      </c>
      <c r="G21" s="23">
        <v>1</v>
      </c>
      <c r="H21" s="24">
        <v>0.66</v>
      </c>
      <c r="I21" s="24">
        <f t="shared" si="0"/>
        <v>5.6100000000000004E-2</v>
      </c>
      <c r="J21" s="24">
        <v>1.99</v>
      </c>
      <c r="K21" s="24">
        <f t="shared" si="1"/>
        <v>0.16915000000000002</v>
      </c>
      <c r="L21" s="60">
        <v>4</v>
      </c>
      <c r="M21" s="60">
        <v>3.92</v>
      </c>
      <c r="N21" s="60">
        <v>4.1500000000000004</v>
      </c>
      <c r="O21" s="35">
        <f>AVERAGE(L21:N21)</f>
        <v>4.0233333333333334</v>
      </c>
      <c r="P21" s="36">
        <f>STDEV(L21:N21)</f>
        <v>0.11676186592091352</v>
      </c>
      <c r="R21" s="60">
        <v>2.62</v>
      </c>
      <c r="S21" s="60">
        <v>2.58</v>
      </c>
      <c r="T21" s="60">
        <v>2.71</v>
      </c>
      <c r="U21" s="35">
        <f>AVERAGE(R21:T21)</f>
        <v>2.6366666666666667</v>
      </c>
      <c r="V21" s="36">
        <f>STDEV(R21:T21)</f>
        <v>6.6583281184793869E-2</v>
      </c>
      <c r="X21" s="16"/>
      <c r="Y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</row>
    <row r="22" spans="2:40" ht="15" customHeight="1" x14ac:dyDescent="0.35">
      <c r="B22" s="20" t="s">
        <v>8</v>
      </c>
      <c r="C22" s="15">
        <v>12</v>
      </c>
      <c r="D22" s="41">
        <v>35.17</v>
      </c>
      <c r="E22" s="38">
        <v>167807.02299999999</v>
      </c>
      <c r="F22" s="38">
        <v>-40359</v>
      </c>
      <c r="G22" s="23">
        <v>0.998</v>
      </c>
      <c r="H22" s="24">
        <v>2.4500000000000002</v>
      </c>
      <c r="I22" s="24">
        <f t="shared" si="0"/>
        <v>0.20825000000000002</v>
      </c>
      <c r="J22" s="24">
        <v>7.43</v>
      </c>
      <c r="K22" s="24">
        <f t="shared" si="1"/>
        <v>0.63155000000000006</v>
      </c>
      <c r="L22" s="34">
        <v>0.95</v>
      </c>
      <c r="M22" s="34">
        <v>0.65</v>
      </c>
      <c r="N22" s="34">
        <v>0.92</v>
      </c>
      <c r="O22" s="35">
        <f t="shared" si="2"/>
        <v>0.84</v>
      </c>
      <c r="P22" s="36">
        <f t="shared" si="3"/>
        <v>0.16522711641858337</v>
      </c>
      <c r="R22" s="34">
        <v>0.89</v>
      </c>
      <c r="S22" s="34">
        <v>0.9</v>
      </c>
      <c r="T22" s="34">
        <v>0.99</v>
      </c>
      <c r="U22" s="35">
        <f t="shared" si="4"/>
        <v>0.92666666666666675</v>
      </c>
      <c r="V22" s="36">
        <f t="shared" si="5"/>
        <v>5.507570547286101E-2</v>
      </c>
      <c r="X22" s="16"/>
      <c r="Y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</row>
    <row r="23" spans="2:40" ht="15" customHeight="1" x14ac:dyDescent="0.35">
      <c r="B23" s="20" t="s">
        <v>21</v>
      </c>
      <c r="C23" s="15">
        <v>13</v>
      </c>
      <c r="D23" s="40">
        <v>42.7</v>
      </c>
      <c r="E23" s="38">
        <v>60895.915999999997</v>
      </c>
      <c r="F23" s="38">
        <v>-38670</v>
      </c>
      <c r="G23" s="23">
        <v>0.99990000000000001</v>
      </c>
      <c r="H23" s="24">
        <v>0.84</v>
      </c>
      <c r="I23" s="24">
        <f t="shared" si="0"/>
        <v>7.1400000000000005E-2</v>
      </c>
      <c r="J23" s="24">
        <v>2.54</v>
      </c>
      <c r="K23" s="24">
        <f t="shared" si="1"/>
        <v>0.21590000000000001</v>
      </c>
      <c r="L23" s="34">
        <v>0.97</v>
      </c>
      <c r="M23" s="60">
        <v>0.96</v>
      </c>
      <c r="N23" s="34">
        <v>1.02</v>
      </c>
      <c r="O23" s="35">
        <f>AVERAGE(L23:N23)</f>
        <v>0.98333333333333339</v>
      </c>
      <c r="P23" s="36">
        <f>STDEV(L23:N23)</f>
        <v>3.2145502536643208E-2</v>
      </c>
      <c r="R23" s="34">
        <v>1.62</v>
      </c>
      <c r="S23" s="34">
        <v>1.63</v>
      </c>
      <c r="T23" s="34">
        <v>1.79</v>
      </c>
      <c r="U23" s="35">
        <f>AVERAGE(R23:T23)</f>
        <v>1.68</v>
      </c>
      <c r="V23" s="36">
        <f>STDEV(R23:T23)</f>
        <v>9.539392014169458E-2</v>
      </c>
      <c r="X23" s="16"/>
      <c r="Y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</row>
    <row r="24" spans="2:40" ht="15" customHeight="1" x14ac:dyDescent="0.35">
      <c r="B24" s="17"/>
      <c r="L24" s="15"/>
      <c r="M24" s="15"/>
      <c r="N24" s="15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</row>
    <row r="25" spans="2:40" ht="15" customHeight="1" x14ac:dyDescent="0.35"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</row>
    <row r="26" spans="2:40" s="61" customFormat="1" ht="15" customHeight="1" x14ac:dyDescent="0.35">
      <c r="B26" s="61" t="s">
        <v>59</v>
      </c>
      <c r="C26" s="40"/>
      <c r="AA26" s="40"/>
      <c r="AB26" s="40"/>
    </row>
    <row r="27" spans="2:40" ht="15" customHeight="1" x14ac:dyDescent="0.35"/>
    <row r="28" spans="2:40" ht="15" customHeight="1" x14ac:dyDescent="0.35">
      <c r="B28" s="62"/>
      <c r="C28" s="17" t="s">
        <v>11</v>
      </c>
    </row>
    <row r="29" spans="2:40" ht="15" customHeight="1" x14ac:dyDescent="0.35">
      <c r="B29" s="63"/>
      <c r="C29" s="17" t="s">
        <v>24</v>
      </c>
    </row>
    <row r="30" spans="2:40" ht="15" customHeight="1" x14ac:dyDescent="0.35">
      <c r="B30" s="64"/>
      <c r="C30" s="17" t="s">
        <v>23</v>
      </c>
    </row>
    <row r="31" spans="2:40" ht="15" customHeight="1" x14ac:dyDescent="0.35"/>
    <row r="32" spans="2:40" ht="15" customHeight="1" x14ac:dyDescent="0.35">
      <c r="B32" s="65"/>
      <c r="C32" s="18"/>
      <c r="D32" s="65"/>
      <c r="E32" s="65"/>
      <c r="F32" s="65"/>
      <c r="G32" s="65"/>
      <c r="H32" s="65"/>
      <c r="I32" s="65"/>
      <c r="J32" s="65"/>
      <c r="L32" s="7"/>
    </row>
    <row r="33" spans="1:28" ht="15" customHeight="1" x14ac:dyDescent="0.4">
      <c r="A33" s="17"/>
      <c r="B33" s="29" t="s">
        <v>68</v>
      </c>
      <c r="C33" s="32"/>
      <c r="L33" s="7"/>
    </row>
    <row r="34" spans="1:28" ht="15" customHeight="1" x14ac:dyDescent="0.35">
      <c r="A34" s="17"/>
      <c r="B34" s="17"/>
      <c r="C34" s="32"/>
    </row>
    <row r="35" spans="1:28" s="65" customFormat="1" ht="15" customHeight="1" x14ac:dyDescent="0.35">
      <c r="A35" s="66"/>
      <c r="B35" s="20"/>
      <c r="C35" s="20"/>
      <c r="D35" s="10"/>
      <c r="E35" s="10"/>
      <c r="F35" s="10"/>
      <c r="G35" s="10"/>
      <c r="H35" s="10"/>
      <c r="I35" s="10"/>
      <c r="J35" s="10"/>
      <c r="AA35" s="18"/>
      <c r="AB35" s="18"/>
    </row>
    <row r="36" spans="1:28" ht="15" customHeight="1" x14ac:dyDescent="0.35">
      <c r="A36" s="17"/>
      <c r="B36" s="20"/>
      <c r="C36" s="20"/>
    </row>
    <row r="37" spans="1:28" ht="15" customHeight="1" x14ac:dyDescent="0.45">
      <c r="A37" s="17"/>
      <c r="B37" s="37"/>
      <c r="C37" s="20"/>
    </row>
    <row r="38" spans="1:28" ht="15" customHeight="1" x14ac:dyDescent="0.35">
      <c r="A38" s="17"/>
      <c r="B38" s="20"/>
      <c r="C38" s="20"/>
      <c r="D38" s="61"/>
      <c r="E38" s="67"/>
      <c r="F38" s="61"/>
      <c r="G38" s="68"/>
      <c r="H38" s="61"/>
      <c r="I38" s="61"/>
      <c r="J38" s="61"/>
    </row>
    <row r="39" spans="1:28" ht="15" customHeight="1" x14ac:dyDescent="0.45">
      <c r="A39" s="17"/>
      <c r="B39" s="37"/>
      <c r="C39" s="20"/>
      <c r="D39" s="61"/>
      <c r="E39" s="67"/>
      <c r="F39" s="69"/>
      <c r="G39" s="61"/>
      <c r="H39" s="61"/>
      <c r="I39" s="61"/>
      <c r="J39" s="61"/>
    </row>
    <row r="40" spans="1:28" ht="15" customHeight="1" x14ac:dyDescent="0.35">
      <c r="A40" s="17"/>
      <c r="B40" s="17"/>
      <c r="C40" s="32"/>
      <c r="D40" s="61"/>
      <c r="E40" s="70"/>
      <c r="F40" s="69"/>
      <c r="G40" s="61"/>
      <c r="H40" s="61"/>
      <c r="I40" s="61"/>
      <c r="J40" s="61"/>
    </row>
    <row r="41" spans="1:28" x14ac:dyDescent="0.35">
      <c r="A41" s="17"/>
      <c r="B41" s="17"/>
      <c r="C41" s="32"/>
      <c r="D41" s="71"/>
      <c r="E41" s="40"/>
      <c r="F41" s="69"/>
      <c r="G41" s="72"/>
      <c r="H41" s="72"/>
      <c r="I41" s="72"/>
      <c r="J41" s="72"/>
      <c r="K41" s="29"/>
      <c r="L41" s="17"/>
    </row>
    <row r="42" spans="1:28" x14ac:dyDescent="0.35">
      <c r="D42" s="61"/>
      <c r="E42" s="40"/>
      <c r="F42" s="69"/>
      <c r="G42" s="73"/>
      <c r="H42" s="73"/>
      <c r="I42" s="73"/>
      <c r="J42" s="73"/>
      <c r="K42" s="16"/>
    </row>
    <row r="43" spans="1:28" x14ac:dyDescent="0.35">
      <c r="E43" s="15"/>
      <c r="F43" s="74"/>
    </row>
    <row r="44" spans="1:28" x14ac:dyDescent="0.35">
      <c r="E44" s="15"/>
      <c r="F44" s="74"/>
    </row>
    <row r="45" spans="1:28" x14ac:dyDescent="0.35">
      <c r="E45" s="15"/>
      <c r="F45" s="74"/>
    </row>
    <row r="46" spans="1:28" x14ac:dyDescent="0.35">
      <c r="E46" s="15"/>
      <c r="F46" s="74"/>
    </row>
    <row r="47" spans="1:28" x14ac:dyDescent="0.35">
      <c r="E47" s="15"/>
      <c r="F47" s="74"/>
    </row>
    <row r="48" spans="1:28" x14ac:dyDescent="0.35">
      <c r="E48" s="15"/>
      <c r="F48" s="74"/>
    </row>
    <row r="49" spans="5:6" x14ac:dyDescent="0.35">
      <c r="E49" s="15"/>
      <c r="F49" s="74"/>
    </row>
    <row r="50" spans="5:6" x14ac:dyDescent="0.35">
      <c r="E50" s="15"/>
      <c r="F50" s="74"/>
    </row>
    <row r="51" spans="5:6" x14ac:dyDescent="0.35">
      <c r="E51" s="15"/>
      <c r="F51" s="74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ignoredErrors>
    <ignoredError sqref="O15:O16 P15:P17 O22:P22 O19:P19 P8 O10:P13 O18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4"/>
  <sheetViews>
    <sheetView zoomScale="82" zoomScaleNormal="82" workbookViewId="0">
      <selection activeCell="D15" sqref="D15"/>
    </sheetView>
  </sheetViews>
  <sheetFormatPr defaultColWidth="9.109375" defaultRowHeight="15" x14ac:dyDescent="0.35"/>
  <cols>
    <col min="1" max="1" width="9.109375" style="7"/>
    <col min="2" max="2" width="47.88671875" style="7" customWidth="1"/>
    <col min="3" max="3" width="26.88671875" style="7" customWidth="1"/>
    <col min="4" max="4" width="10.44140625" style="7" customWidth="1"/>
    <col min="5" max="5" width="11.88671875" style="7" customWidth="1"/>
    <col min="6" max="6" width="13.33203125" style="7" customWidth="1"/>
    <col min="7" max="7" width="11.33203125" style="7" customWidth="1"/>
    <col min="8" max="8" width="19.6640625" style="7" customWidth="1"/>
    <col min="9" max="10" width="9.109375" style="7"/>
    <col min="11" max="11" width="13.88671875" style="7" customWidth="1"/>
    <col min="12" max="13" width="12.5546875" style="7" customWidth="1"/>
    <col min="14" max="14" width="18.6640625" style="7" customWidth="1"/>
    <col min="15" max="16384" width="9.109375" style="7"/>
  </cols>
  <sheetData>
    <row r="1" spans="1:15" ht="15" customHeight="1" x14ac:dyDescent="0.35"/>
    <row r="2" spans="1:15" ht="15" customHeight="1" x14ac:dyDescent="0.35">
      <c r="B2" s="3" t="s">
        <v>72</v>
      </c>
      <c r="C2" s="10"/>
      <c r="D2" s="10"/>
      <c r="E2" s="10"/>
      <c r="G2" s="10"/>
      <c r="H2" s="10"/>
      <c r="I2" s="10"/>
      <c r="J2" s="10"/>
      <c r="K2" s="10"/>
      <c r="L2" s="10"/>
      <c r="M2" s="10"/>
      <c r="N2" s="10"/>
      <c r="O2" s="10"/>
    </row>
    <row r="3" spans="1:15" ht="15" customHeight="1" x14ac:dyDescent="0.35">
      <c r="A3" s="84"/>
      <c r="B3" s="78"/>
      <c r="C3" s="71"/>
      <c r="D3" s="71"/>
      <c r="E3" s="71"/>
      <c r="F3" s="61"/>
      <c r="G3" s="10"/>
      <c r="H3" s="10"/>
      <c r="I3" s="10"/>
      <c r="J3" s="10"/>
      <c r="K3" s="10"/>
      <c r="L3" s="10"/>
      <c r="M3" s="10"/>
      <c r="N3" s="10"/>
      <c r="O3" s="10"/>
    </row>
    <row r="4" spans="1:15" ht="15" customHeight="1" x14ac:dyDescent="0.35">
      <c r="A4" s="84"/>
      <c r="B4" s="71"/>
      <c r="C4" s="71" t="s">
        <v>40</v>
      </c>
      <c r="D4" s="71"/>
      <c r="E4" s="71"/>
      <c r="F4" s="61"/>
      <c r="G4" s="10"/>
      <c r="H4" s="10"/>
      <c r="I4" s="10"/>
      <c r="J4" s="10"/>
      <c r="K4" s="10"/>
      <c r="L4" s="10"/>
      <c r="M4" s="10"/>
      <c r="N4" s="10"/>
      <c r="O4" s="10"/>
    </row>
    <row r="5" spans="1:15" ht="15" customHeight="1" x14ac:dyDescent="0.35">
      <c r="B5" s="79"/>
      <c r="C5" s="6" t="s">
        <v>63</v>
      </c>
      <c r="D5" s="6" t="s">
        <v>12</v>
      </c>
      <c r="E5" s="92" t="s">
        <v>49</v>
      </c>
      <c r="F5" s="93" t="s">
        <v>50</v>
      </c>
      <c r="G5" s="93" t="s">
        <v>51</v>
      </c>
      <c r="H5" s="6" t="s">
        <v>19</v>
      </c>
      <c r="I5" s="6" t="s">
        <v>10</v>
      </c>
      <c r="J5" s="3"/>
      <c r="K5" s="93" t="s">
        <v>52</v>
      </c>
      <c r="L5" s="93" t="s">
        <v>53</v>
      </c>
      <c r="M5" s="93" t="s">
        <v>54</v>
      </c>
      <c r="N5" s="6" t="s">
        <v>19</v>
      </c>
      <c r="O5" s="6" t="s">
        <v>10</v>
      </c>
    </row>
    <row r="6" spans="1:15" ht="15" customHeight="1" x14ac:dyDescent="0.35">
      <c r="B6" s="20" t="s">
        <v>57</v>
      </c>
      <c r="C6" s="80" t="s">
        <v>15</v>
      </c>
      <c r="D6" s="23">
        <v>0.999</v>
      </c>
      <c r="E6" s="47">
        <v>572.54999999999995</v>
      </c>
      <c r="F6" s="47">
        <v>498.66</v>
      </c>
      <c r="G6" s="47">
        <v>447.66</v>
      </c>
      <c r="H6" s="46">
        <f>AVERAGE(E6:G6)</f>
        <v>506.29</v>
      </c>
      <c r="I6" s="47">
        <f>STDEV(E6:G6)</f>
        <v>62.793635824022438</v>
      </c>
      <c r="J6" s="10"/>
      <c r="K6" s="47">
        <v>320.3</v>
      </c>
      <c r="L6" s="47">
        <v>318.23</v>
      </c>
      <c r="M6" s="47">
        <v>322.47000000000003</v>
      </c>
      <c r="N6" s="46">
        <f>AVERAGE(K6:M6)</f>
        <v>320.33333333333331</v>
      </c>
      <c r="O6" s="47">
        <f>STDEV(K6:M6)</f>
        <v>2.1201965317708997</v>
      </c>
    </row>
    <row r="7" spans="1:15" ht="15" customHeight="1" x14ac:dyDescent="0.45">
      <c r="B7" s="37" t="s">
        <v>70</v>
      </c>
      <c r="C7" s="80" t="s">
        <v>16</v>
      </c>
      <c r="D7" s="23">
        <v>0.99839999999999995</v>
      </c>
      <c r="E7" s="47">
        <v>232.48441033618153</v>
      </c>
      <c r="F7" s="47">
        <v>187.21050952088282</v>
      </c>
      <c r="G7" s="47">
        <v>302.58365084113376</v>
      </c>
      <c r="H7" s="46">
        <f>AVERAGE(E7:G7)</f>
        <v>240.75952356606604</v>
      </c>
      <c r="I7" s="47">
        <f>STDEV(E7:G7)</f>
        <v>58.130014267598426</v>
      </c>
      <c r="J7" s="10"/>
      <c r="K7" s="47">
        <v>137.571103066299</v>
      </c>
      <c r="L7" s="47">
        <v>154.5059197718542</v>
      </c>
      <c r="M7" s="47">
        <v>139.59210252421695</v>
      </c>
      <c r="N7" s="46">
        <f>AVERAGE(K7:M7)</f>
        <v>143.88970845412339</v>
      </c>
      <c r="O7" s="47">
        <f>STDEV(K7:M7)</f>
        <v>9.2492738503767402</v>
      </c>
    </row>
    <row r="8" spans="1:15" ht="15" customHeight="1" x14ac:dyDescent="0.35">
      <c r="B8" s="20" t="s">
        <v>58</v>
      </c>
      <c r="C8" s="32" t="s">
        <v>14</v>
      </c>
      <c r="D8" s="23">
        <v>0.99801099999999998</v>
      </c>
      <c r="E8" s="47">
        <v>555.8217849223945</v>
      </c>
      <c r="F8" s="25">
        <v>656.59201773835935</v>
      </c>
      <c r="G8" s="47" t="s">
        <v>13</v>
      </c>
      <c r="H8" s="46">
        <f>AVERAGE(E8:G8)</f>
        <v>606.20690133037692</v>
      </c>
      <c r="I8" s="47">
        <f>STDEV(E8:G8)</f>
        <v>71.2553149659159</v>
      </c>
      <c r="J8" s="10"/>
      <c r="K8" s="25">
        <v>242.02383592017736</v>
      </c>
      <c r="L8" s="25">
        <v>316.73713968957867</v>
      </c>
      <c r="M8" s="47" t="s">
        <v>13</v>
      </c>
      <c r="N8" s="46">
        <f>AVERAGE(K8:M8)</f>
        <v>279.38048780487804</v>
      </c>
      <c r="O8" s="47">
        <f>STDEV(K8:M8)</f>
        <v>52.830283740193849</v>
      </c>
    </row>
    <row r="9" spans="1:15" ht="15" customHeight="1" x14ac:dyDescent="0.45">
      <c r="B9" s="37" t="s">
        <v>71</v>
      </c>
      <c r="C9" s="29"/>
      <c r="D9" s="16"/>
      <c r="E9" s="81">
        <f>(0.5+0.02710542)/0.00370986</f>
        <v>142.08229421056322</v>
      </c>
      <c r="F9" s="81">
        <f>(0.5-0.02479845)/0.00347944</f>
        <v>136.57414698917066</v>
      </c>
      <c r="G9" s="81">
        <f>(0.5+0.01373606)/0.00423651</f>
        <v>121.26397907711774</v>
      </c>
      <c r="H9" s="46">
        <f>AVERAGE(E9:G9)</f>
        <v>133.30680675895053</v>
      </c>
      <c r="I9" s="47">
        <f>STDEV(E9:G9)</f>
        <v>10.786899247878068</v>
      </c>
      <c r="J9" s="10"/>
      <c r="K9" s="81">
        <v>170.1014514721758</v>
      </c>
      <c r="L9" s="81">
        <f>(0.5-0.01903024)/0.00241499</f>
        <v>199.16014559066497</v>
      </c>
      <c r="M9" s="81">
        <f>(0.5+0.03873213)/0.00290016</f>
        <v>185.75945120269225</v>
      </c>
      <c r="N9" s="46">
        <f>AVERAGE(K9:M9)</f>
        <v>185.00701608851102</v>
      </c>
      <c r="O9" s="47">
        <f>STDEV(K9:M9)</f>
        <v>14.543952176721739</v>
      </c>
    </row>
    <row r="10" spans="1:15" ht="15" customHeight="1" x14ac:dyDescent="0.35">
      <c r="B10" s="17"/>
      <c r="C10" s="29"/>
      <c r="D10" s="29"/>
      <c r="E10" s="17"/>
      <c r="F10" s="10"/>
      <c r="G10" s="10"/>
      <c r="H10" s="10"/>
      <c r="I10" s="10"/>
      <c r="J10" s="10"/>
      <c r="K10" s="10"/>
      <c r="L10" s="10"/>
      <c r="M10" s="10"/>
      <c r="N10" s="10"/>
      <c r="O10" s="10"/>
    </row>
    <row r="12" spans="1:15" ht="17.399999999999999" x14ac:dyDescent="0.45">
      <c r="B12" s="82"/>
    </row>
    <row r="13" spans="1:15" ht="17.399999999999999" x14ac:dyDescent="0.45">
      <c r="B13" s="83"/>
    </row>
    <row r="14" spans="1:15" ht="17.399999999999999" x14ac:dyDescent="0.45">
      <c r="B14" s="82"/>
    </row>
  </sheetData>
  <pageMargins left="0.7" right="0.7" top="0.75" bottom="0.75" header="0.3" footer="0.3"/>
  <pageSetup paperSize="9" orientation="portrait" verticalDpi="0" r:id="rId1"/>
  <ignoredErrors>
    <ignoredError sqref="H6:I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P25"/>
  <sheetViews>
    <sheetView zoomScale="90" zoomScaleNormal="90" workbookViewId="0">
      <selection activeCell="E18" sqref="E18"/>
    </sheetView>
  </sheetViews>
  <sheetFormatPr defaultColWidth="9.109375" defaultRowHeight="15" x14ac:dyDescent="0.35"/>
  <cols>
    <col min="1" max="1" width="9.109375" style="7"/>
    <col min="2" max="2" width="9.109375" style="7" customWidth="1"/>
    <col min="3" max="3" width="9.109375" style="7"/>
    <col min="4" max="4" width="25.33203125" style="80" customWidth="1"/>
    <col min="5" max="5" width="14.77734375" style="7" customWidth="1"/>
    <col min="6" max="6" width="9.109375" style="7"/>
    <col min="7" max="7" width="20.44140625" style="7" customWidth="1"/>
    <col min="8" max="8" width="14.33203125" style="7" customWidth="1"/>
    <col min="9" max="9" width="9.109375" style="7"/>
    <col min="10" max="10" width="15.5546875" style="7" customWidth="1"/>
    <col min="11" max="12" width="9.109375" style="7"/>
    <col min="13" max="13" width="12.5546875" style="7" customWidth="1"/>
    <col min="14" max="14" width="16.6640625" style="7" customWidth="1"/>
    <col min="15" max="15" width="12.109375" style="7" customWidth="1"/>
    <col min="16" max="16" width="7.88671875" style="7" customWidth="1"/>
    <col min="17" max="17" width="23.6640625" style="7" customWidth="1"/>
    <col min="18" max="16384" width="9.109375" style="7"/>
  </cols>
  <sheetData>
    <row r="1" spans="2:16" ht="15" customHeight="1" x14ac:dyDescent="0.35">
      <c r="D1" s="85"/>
    </row>
    <row r="2" spans="2:16" ht="15" customHeight="1" x14ac:dyDescent="0.45">
      <c r="B2" s="11"/>
      <c r="D2" s="89" t="s">
        <v>83</v>
      </c>
      <c r="E2" s="11"/>
    </row>
    <row r="3" spans="2:16" ht="15" customHeight="1" thickBot="1" x14ac:dyDescent="0.4"/>
    <row r="4" spans="2:16" ht="15" customHeight="1" thickBot="1" x14ac:dyDescent="0.4">
      <c r="D4" s="86"/>
      <c r="E4" s="95" t="s">
        <v>0</v>
      </c>
      <c r="F4" s="95" t="s">
        <v>1</v>
      </c>
      <c r="G4" s="95" t="s">
        <v>2</v>
      </c>
      <c r="H4" s="95" t="s">
        <v>3</v>
      </c>
      <c r="I4" s="95" t="s">
        <v>4</v>
      </c>
      <c r="J4" s="95" t="s">
        <v>8</v>
      </c>
      <c r="K4" s="95" t="s">
        <v>37</v>
      </c>
      <c r="L4" s="95" t="s">
        <v>21</v>
      </c>
      <c r="M4" s="95" t="s">
        <v>22</v>
      </c>
      <c r="N4" s="95" t="s">
        <v>31</v>
      </c>
      <c r="O4" s="95" t="s">
        <v>81</v>
      </c>
      <c r="P4" s="95" t="s">
        <v>82</v>
      </c>
    </row>
    <row r="5" spans="2:16" ht="15" customHeight="1" x14ac:dyDescent="0.35">
      <c r="D5" s="87" t="s">
        <v>0</v>
      </c>
      <c r="E5" s="87">
        <v>1</v>
      </c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</row>
    <row r="6" spans="2:16" ht="15" customHeight="1" x14ac:dyDescent="0.35">
      <c r="D6" s="87" t="s">
        <v>1</v>
      </c>
      <c r="E6" s="87" t="s">
        <v>32</v>
      </c>
      <c r="F6" s="87">
        <v>1</v>
      </c>
      <c r="G6" s="87"/>
      <c r="H6" s="87"/>
      <c r="I6" s="87"/>
      <c r="J6" s="87"/>
      <c r="K6" s="87"/>
      <c r="L6" s="87"/>
      <c r="M6" s="87"/>
      <c r="N6" s="87"/>
      <c r="O6" s="87"/>
      <c r="P6" s="87"/>
    </row>
    <row r="7" spans="2:16" ht="15" customHeight="1" x14ac:dyDescent="0.35">
      <c r="D7" s="87" t="s">
        <v>2</v>
      </c>
      <c r="E7" s="87" t="s">
        <v>33</v>
      </c>
      <c r="F7" s="87" t="s">
        <v>33</v>
      </c>
      <c r="G7" s="87">
        <v>1</v>
      </c>
      <c r="H7" s="87"/>
      <c r="I7" s="87"/>
      <c r="J7" s="87"/>
      <c r="K7" s="87"/>
      <c r="L7" s="87"/>
      <c r="M7" s="87"/>
      <c r="N7" s="87"/>
      <c r="O7" s="87"/>
      <c r="P7" s="87"/>
    </row>
    <row r="8" spans="2:16" ht="15" customHeight="1" x14ac:dyDescent="0.35">
      <c r="D8" s="87" t="s">
        <v>3</v>
      </c>
      <c r="E8" s="87" t="s">
        <v>39</v>
      </c>
      <c r="F8" s="87" t="s">
        <v>33</v>
      </c>
      <c r="G8" s="87" t="s">
        <v>34</v>
      </c>
      <c r="H8" s="87">
        <v>1</v>
      </c>
      <c r="I8" s="87"/>
      <c r="J8" s="87"/>
      <c r="K8" s="87"/>
      <c r="L8" s="87"/>
      <c r="M8" s="87"/>
      <c r="N8" s="87"/>
      <c r="O8" s="87"/>
      <c r="P8" s="87"/>
    </row>
    <row r="9" spans="2:16" ht="15" customHeight="1" x14ac:dyDescent="0.35">
      <c r="D9" s="87" t="s">
        <v>4</v>
      </c>
      <c r="E9" s="87" t="s">
        <v>33</v>
      </c>
      <c r="F9" s="87" t="s">
        <v>33</v>
      </c>
      <c r="G9" s="87" t="s">
        <v>33</v>
      </c>
      <c r="H9" s="87" t="s">
        <v>33</v>
      </c>
      <c r="I9" s="87">
        <v>1</v>
      </c>
      <c r="J9" s="87"/>
      <c r="K9" s="87"/>
      <c r="L9" s="87"/>
      <c r="M9" s="87"/>
      <c r="N9" s="87"/>
      <c r="O9" s="87"/>
      <c r="P9" s="87"/>
    </row>
    <row r="10" spans="2:16" ht="15" customHeight="1" x14ac:dyDescent="0.35">
      <c r="D10" s="87" t="s">
        <v>8</v>
      </c>
      <c r="E10" s="87" t="s">
        <v>33</v>
      </c>
      <c r="F10" s="87" t="s">
        <v>33</v>
      </c>
      <c r="G10" s="87" t="s">
        <v>33</v>
      </c>
      <c r="H10" s="87" t="s">
        <v>33</v>
      </c>
      <c r="I10" s="87" t="s">
        <v>33</v>
      </c>
      <c r="J10" s="87">
        <v>1</v>
      </c>
      <c r="K10" s="87"/>
      <c r="L10" s="87"/>
      <c r="M10" s="87"/>
      <c r="N10" s="87"/>
      <c r="O10" s="87"/>
      <c r="P10" s="87"/>
    </row>
    <row r="11" spans="2:16" ht="15" customHeight="1" x14ac:dyDescent="0.35">
      <c r="D11" s="87" t="s">
        <v>37</v>
      </c>
      <c r="E11" s="87" t="s">
        <v>33</v>
      </c>
      <c r="F11" s="87" t="s">
        <v>33</v>
      </c>
      <c r="G11" s="87" t="s">
        <v>33</v>
      </c>
      <c r="H11" s="87" t="s">
        <v>33</v>
      </c>
      <c r="I11" s="87" t="s">
        <v>33</v>
      </c>
      <c r="J11" s="87" t="s">
        <v>33</v>
      </c>
      <c r="K11" s="87">
        <v>1</v>
      </c>
      <c r="L11" s="87"/>
      <c r="M11" s="87"/>
      <c r="N11" s="87"/>
      <c r="O11" s="87"/>
      <c r="P11" s="87"/>
    </row>
    <row r="12" spans="2:16" ht="15" customHeight="1" x14ac:dyDescent="0.35">
      <c r="D12" s="87" t="s">
        <v>21</v>
      </c>
      <c r="E12" s="87" t="s">
        <v>33</v>
      </c>
      <c r="F12" s="87" t="s">
        <v>33</v>
      </c>
      <c r="G12" s="87" t="s">
        <v>33</v>
      </c>
      <c r="H12" s="87" t="s">
        <v>33</v>
      </c>
      <c r="I12" s="87" t="s">
        <v>32</v>
      </c>
      <c r="J12" s="87" t="s">
        <v>33</v>
      </c>
      <c r="K12" s="87" t="s">
        <v>33</v>
      </c>
      <c r="L12" s="87">
        <v>1</v>
      </c>
      <c r="M12" s="87"/>
      <c r="N12" s="87"/>
      <c r="O12" s="87"/>
      <c r="P12" s="87"/>
    </row>
    <row r="13" spans="2:16" ht="15" customHeight="1" x14ac:dyDescent="0.35">
      <c r="D13" s="87" t="s">
        <v>22</v>
      </c>
      <c r="E13" s="87" t="s">
        <v>33</v>
      </c>
      <c r="F13" s="87" t="s">
        <v>33</v>
      </c>
      <c r="G13" s="87" t="s">
        <v>33</v>
      </c>
      <c r="H13" s="87" t="s">
        <v>33</v>
      </c>
      <c r="I13" s="87" t="s">
        <v>33</v>
      </c>
      <c r="J13" s="87" t="s">
        <v>33</v>
      </c>
      <c r="K13" s="87" t="s">
        <v>33</v>
      </c>
      <c r="L13" s="87" t="s">
        <v>33</v>
      </c>
      <c r="M13" s="87">
        <v>1</v>
      </c>
      <c r="N13" s="87"/>
      <c r="O13" s="87"/>
      <c r="P13" s="87"/>
    </row>
    <row r="14" spans="2:16" ht="15" customHeight="1" x14ac:dyDescent="0.35">
      <c r="D14" s="87" t="s">
        <v>31</v>
      </c>
      <c r="E14" s="87" t="s">
        <v>33</v>
      </c>
      <c r="F14" s="87" t="s">
        <v>33</v>
      </c>
      <c r="G14" s="87" t="s">
        <v>33</v>
      </c>
      <c r="H14" s="87" t="s">
        <v>33</v>
      </c>
      <c r="I14" s="87" t="s">
        <v>33</v>
      </c>
      <c r="J14" s="87" t="s">
        <v>33</v>
      </c>
      <c r="K14" s="87" t="s">
        <v>33</v>
      </c>
      <c r="L14" s="87" t="s">
        <v>33</v>
      </c>
      <c r="M14" s="87" t="s">
        <v>33</v>
      </c>
      <c r="N14" s="87">
        <v>1</v>
      </c>
      <c r="O14" s="87"/>
      <c r="P14" s="87"/>
    </row>
    <row r="15" spans="2:16" ht="15" customHeight="1" x14ac:dyDescent="0.35">
      <c r="D15" s="87" t="s">
        <v>74</v>
      </c>
      <c r="E15" s="87" t="s">
        <v>33</v>
      </c>
      <c r="F15" s="87" t="s">
        <v>33</v>
      </c>
      <c r="G15" s="87" t="s">
        <v>33</v>
      </c>
      <c r="H15" s="87" t="s">
        <v>33</v>
      </c>
      <c r="I15" s="87" t="s">
        <v>33</v>
      </c>
      <c r="J15" s="87" t="s">
        <v>33</v>
      </c>
      <c r="K15" s="87" t="s">
        <v>33</v>
      </c>
      <c r="L15" s="87" t="s">
        <v>33</v>
      </c>
      <c r="M15" s="87" t="s">
        <v>32</v>
      </c>
      <c r="N15" s="87" t="s">
        <v>33</v>
      </c>
      <c r="O15" s="87">
        <v>1</v>
      </c>
      <c r="P15" s="87"/>
    </row>
    <row r="16" spans="2:16" ht="15" customHeight="1" thickBot="1" x14ac:dyDescent="0.4">
      <c r="D16" s="88" t="s">
        <v>73</v>
      </c>
      <c r="E16" s="88" t="s">
        <v>33</v>
      </c>
      <c r="F16" s="88" t="s">
        <v>33</v>
      </c>
      <c r="G16" s="88" t="s">
        <v>33</v>
      </c>
      <c r="H16" s="88" t="s">
        <v>33</v>
      </c>
      <c r="I16" s="88" t="s">
        <v>33</v>
      </c>
      <c r="J16" s="88" t="s">
        <v>33</v>
      </c>
      <c r="K16" s="88" t="s">
        <v>33</v>
      </c>
      <c r="L16" s="88" t="s">
        <v>33</v>
      </c>
      <c r="M16" s="88" t="s">
        <v>33</v>
      </c>
      <c r="N16" s="88" t="s">
        <v>33</v>
      </c>
      <c r="O16" s="88" t="s">
        <v>33</v>
      </c>
      <c r="P16" s="88">
        <v>1</v>
      </c>
    </row>
    <row r="17" spans="4:4" ht="15" customHeight="1" x14ac:dyDescent="0.35"/>
    <row r="18" spans="4:4" ht="15" customHeight="1" x14ac:dyDescent="0.35"/>
    <row r="19" spans="4:4" ht="15" customHeight="1" x14ac:dyDescent="0.35">
      <c r="D19" s="80" t="s">
        <v>38</v>
      </c>
    </row>
    <row r="20" spans="4:4" ht="15" customHeight="1" x14ac:dyDescent="0.35"/>
    <row r="21" spans="4:4" ht="15" customHeight="1" x14ac:dyDescent="0.35"/>
    <row r="22" spans="4:4" ht="15" customHeight="1" x14ac:dyDescent="0.35"/>
    <row r="23" spans="4:4" ht="15" customHeight="1" x14ac:dyDescent="0.35"/>
    <row r="24" spans="4:4" ht="15" customHeight="1" x14ac:dyDescent="0.35"/>
    <row r="25" spans="4:4" ht="15" customHeight="1" x14ac:dyDescent="0.35"/>
  </sheetData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D1:Q24"/>
  <sheetViews>
    <sheetView tabSelected="1" zoomScale="90" zoomScaleNormal="90" workbookViewId="0">
      <selection activeCell="I24" sqref="I24"/>
    </sheetView>
  </sheetViews>
  <sheetFormatPr defaultColWidth="9.109375" defaultRowHeight="14.1" customHeight="1" x14ac:dyDescent="0.35"/>
  <cols>
    <col min="1" max="1" width="9.109375" style="7"/>
    <col min="2" max="2" width="9.109375" style="7" customWidth="1"/>
    <col min="3" max="3" width="9.109375" style="7"/>
    <col min="4" max="4" width="22.88671875" style="80" customWidth="1"/>
    <col min="5" max="5" width="16.44140625" style="80" customWidth="1"/>
    <col min="6" max="6" width="9.109375" style="80"/>
    <col min="7" max="7" width="16.33203125" style="80" customWidth="1"/>
    <col min="8" max="8" width="12.44140625" style="80" customWidth="1"/>
    <col min="9" max="9" width="14.33203125" style="80" customWidth="1"/>
    <col min="10" max="10" width="15.6640625" style="80" customWidth="1"/>
    <col min="11" max="11" width="12.33203125" style="80" customWidth="1"/>
    <col min="12" max="12" width="9.109375" style="80"/>
    <col min="13" max="13" width="11.6640625" style="80" customWidth="1"/>
    <col min="14" max="14" width="16.6640625" style="80" customWidth="1"/>
    <col min="15" max="15" width="13.5546875" style="80" customWidth="1"/>
    <col min="16" max="16" width="9.109375" style="80"/>
    <col min="17" max="17" width="21.33203125" style="80" customWidth="1"/>
    <col min="18" max="16384" width="9.109375" style="7"/>
  </cols>
  <sheetData>
    <row r="1" spans="4:17" ht="15" customHeight="1" x14ac:dyDescent="0.35"/>
    <row r="2" spans="4:17" ht="15" customHeight="1" x14ac:dyDescent="0.45">
      <c r="D2" s="89" t="s">
        <v>84</v>
      </c>
      <c r="Q2" s="7"/>
    </row>
    <row r="3" spans="4:17" ht="15" customHeight="1" thickBot="1" x14ac:dyDescent="0.4">
      <c r="Q3" s="7"/>
    </row>
    <row r="4" spans="4:17" ht="15" customHeight="1" thickBot="1" x14ac:dyDescent="0.4">
      <c r="D4" s="86"/>
      <c r="E4" s="95" t="s">
        <v>0</v>
      </c>
      <c r="F4" s="95" t="s">
        <v>1</v>
      </c>
      <c r="G4" s="95" t="s">
        <v>2</v>
      </c>
      <c r="H4" s="95" t="s">
        <v>3</v>
      </c>
      <c r="I4" s="95" t="s">
        <v>4</v>
      </c>
      <c r="J4" s="95" t="s">
        <v>8</v>
      </c>
      <c r="K4" s="95" t="s">
        <v>37</v>
      </c>
      <c r="L4" s="95" t="s">
        <v>21</v>
      </c>
      <c r="M4" s="95" t="s">
        <v>22</v>
      </c>
      <c r="N4" s="95" t="s">
        <v>31</v>
      </c>
      <c r="O4" s="95" t="s">
        <v>81</v>
      </c>
      <c r="P4" s="95" t="s">
        <v>82</v>
      </c>
      <c r="Q4" s="7"/>
    </row>
    <row r="5" spans="4:17" ht="15" customHeight="1" x14ac:dyDescent="0.35">
      <c r="D5" s="87" t="s">
        <v>0</v>
      </c>
      <c r="E5" s="87">
        <v>1</v>
      </c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7"/>
    </row>
    <row r="6" spans="4:17" ht="15" customHeight="1" x14ac:dyDescent="0.35">
      <c r="D6" s="87" t="s">
        <v>1</v>
      </c>
      <c r="E6" s="87" t="s">
        <v>33</v>
      </c>
      <c r="F6" s="87">
        <v>1</v>
      </c>
      <c r="G6" s="87"/>
      <c r="H6" s="87"/>
      <c r="I6" s="87"/>
      <c r="J6" s="87"/>
      <c r="K6" s="87"/>
      <c r="L6" s="87"/>
      <c r="M6" s="87"/>
      <c r="N6" s="87"/>
      <c r="O6" s="87"/>
      <c r="P6" s="87"/>
      <c r="Q6" s="7"/>
    </row>
    <row r="7" spans="4:17" ht="15" customHeight="1" x14ac:dyDescent="0.35">
      <c r="D7" s="87" t="s">
        <v>2</v>
      </c>
      <c r="E7" s="87" t="s">
        <v>33</v>
      </c>
      <c r="F7" s="87" t="s">
        <v>33</v>
      </c>
      <c r="G7" s="87">
        <v>1</v>
      </c>
      <c r="H7" s="87"/>
      <c r="I7" s="87"/>
      <c r="J7" s="87"/>
      <c r="K7" s="87"/>
      <c r="L7" s="87"/>
      <c r="M7" s="87"/>
      <c r="N7" s="87"/>
      <c r="O7" s="87"/>
      <c r="P7" s="87"/>
      <c r="Q7" s="7"/>
    </row>
    <row r="8" spans="4:17" ht="15" customHeight="1" x14ac:dyDescent="0.35">
      <c r="D8" s="87" t="s">
        <v>3</v>
      </c>
      <c r="E8" s="87" t="s">
        <v>33</v>
      </c>
      <c r="F8" s="87" t="s">
        <v>33</v>
      </c>
      <c r="G8" s="87" t="s">
        <v>33</v>
      </c>
      <c r="H8" s="87">
        <v>1</v>
      </c>
      <c r="I8" s="87"/>
      <c r="J8" s="87"/>
      <c r="K8" s="87"/>
      <c r="L8" s="87"/>
      <c r="M8" s="87"/>
      <c r="N8" s="87"/>
      <c r="O8" s="87"/>
      <c r="P8" s="87"/>
      <c r="Q8" s="7"/>
    </row>
    <row r="9" spans="4:17" ht="15" customHeight="1" x14ac:dyDescent="0.35">
      <c r="D9" s="87" t="s">
        <v>4</v>
      </c>
      <c r="E9" s="90" t="s">
        <v>35</v>
      </c>
      <c r="F9" s="87" t="s">
        <v>33</v>
      </c>
      <c r="G9" s="87" t="s">
        <v>33</v>
      </c>
      <c r="H9" s="87" t="s">
        <v>33</v>
      </c>
      <c r="I9" s="87">
        <v>1</v>
      </c>
      <c r="J9" s="87"/>
      <c r="K9" s="87"/>
      <c r="L9" s="87"/>
      <c r="M9" s="87"/>
      <c r="N9" s="87"/>
      <c r="O9" s="87"/>
      <c r="P9" s="87"/>
      <c r="Q9" s="7"/>
    </row>
    <row r="10" spans="4:17" ht="15" customHeight="1" x14ac:dyDescent="0.35">
      <c r="D10" s="87" t="s">
        <v>8</v>
      </c>
      <c r="E10" s="87" t="s">
        <v>33</v>
      </c>
      <c r="F10" s="87" t="s">
        <v>33</v>
      </c>
      <c r="G10" s="87" t="s">
        <v>33</v>
      </c>
      <c r="H10" s="87" t="s">
        <v>33</v>
      </c>
      <c r="I10" s="87" t="s">
        <v>33</v>
      </c>
      <c r="J10" s="87">
        <v>1</v>
      </c>
      <c r="K10" s="87"/>
      <c r="L10" s="87"/>
      <c r="M10" s="87"/>
      <c r="N10" s="87"/>
      <c r="O10" s="87"/>
      <c r="P10" s="87"/>
      <c r="Q10" s="7"/>
    </row>
    <row r="11" spans="4:17" ht="15" customHeight="1" x14ac:dyDescent="0.35">
      <c r="D11" s="87" t="s">
        <v>37</v>
      </c>
      <c r="E11" s="87" t="s">
        <v>33</v>
      </c>
      <c r="F11" s="87" t="s">
        <v>32</v>
      </c>
      <c r="G11" s="87" t="s">
        <v>33</v>
      </c>
      <c r="H11" s="87" t="s">
        <v>33</v>
      </c>
      <c r="I11" s="87" t="s">
        <v>33</v>
      </c>
      <c r="J11" s="87" t="s">
        <v>33</v>
      </c>
      <c r="K11" s="87">
        <v>1</v>
      </c>
      <c r="L11" s="87"/>
      <c r="M11" s="87"/>
      <c r="N11" s="87"/>
      <c r="O11" s="87"/>
      <c r="P11" s="87"/>
      <c r="Q11" s="7"/>
    </row>
    <row r="12" spans="4:17" ht="15" customHeight="1" x14ac:dyDescent="0.35">
      <c r="D12" s="87" t="s">
        <v>21</v>
      </c>
      <c r="E12" s="87" t="s">
        <v>33</v>
      </c>
      <c r="F12" s="87" t="s">
        <v>33</v>
      </c>
      <c r="G12" s="87" t="s">
        <v>33</v>
      </c>
      <c r="H12" s="87" t="s">
        <v>33</v>
      </c>
      <c r="I12" s="87" t="s">
        <v>33</v>
      </c>
      <c r="J12" s="87" t="s">
        <v>32</v>
      </c>
      <c r="K12" s="87" t="s">
        <v>33</v>
      </c>
      <c r="L12" s="87">
        <v>1</v>
      </c>
      <c r="M12" s="87"/>
      <c r="N12" s="87"/>
      <c r="O12" s="87"/>
      <c r="P12" s="87"/>
      <c r="Q12" s="7"/>
    </row>
    <row r="13" spans="4:17" ht="15" customHeight="1" x14ac:dyDescent="0.35">
      <c r="D13" s="87" t="s">
        <v>22</v>
      </c>
      <c r="E13" s="87" t="s">
        <v>33</v>
      </c>
      <c r="F13" s="87" t="s">
        <v>33</v>
      </c>
      <c r="G13" s="87" t="s">
        <v>33</v>
      </c>
      <c r="H13" s="87" t="s">
        <v>33</v>
      </c>
      <c r="I13" s="87" t="s">
        <v>33</v>
      </c>
      <c r="J13" s="87" t="s">
        <v>33</v>
      </c>
      <c r="K13" s="87" t="s">
        <v>33</v>
      </c>
      <c r="L13" s="87" t="s">
        <v>33</v>
      </c>
      <c r="M13" s="87">
        <v>1</v>
      </c>
      <c r="N13" s="87"/>
      <c r="O13" s="87"/>
      <c r="P13" s="87"/>
      <c r="Q13" s="7"/>
    </row>
    <row r="14" spans="4:17" ht="15" customHeight="1" x14ac:dyDescent="0.35">
      <c r="D14" s="87" t="s">
        <v>31</v>
      </c>
      <c r="E14" s="87" t="s">
        <v>33</v>
      </c>
      <c r="F14" s="87" t="s">
        <v>33</v>
      </c>
      <c r="G14" s="87" t="s">
        <v>33</v>
      </c>
      <c r="H14" s="87" t="s">
        <v>33</v>
      </c>
      <c r="I14" s="87" t="s">
        <v>33</v>
      </c>
      <c r="J14" s="87" t="s">
        <v>33</v>
      </c>
      <c r="K14" s="87" t="s">
        <v>33</v>
      </c>
      <c r="L14" s="87" t="s">
        <v>33</v>
      </c>
      <c r="M14" s="87" t="s">
        <v>33</v>
      </c>
      <c r="N14" s="87">
        <v>1</v>
      </c>
      <c r="O14" s="87"/>
      <c r="P14" s="87"/>
      <c r="Q14" s="7"/>
    </row>
    <row r="15" spans="4:17" ht="15" customHeight="1" x14ac:dyDescent="0.35">
      <c r="D15" s="87" t="s">
        <v>74</v>
      </c>
      <c r="E15" s="87" t="s">
        <v>33</v>
      </c>
      <c r="F15" s="87" t="s">
        <v>33</v>
      </c>
      <c r="G15" s="87" t="s">
        <v>33</v>
      </c>
      <c r="H15" s="87" t="s">
        <v>33</v>
      </c>
      <c r="I15" s="87" t="s">
        <v>33</v>
      </c>
      <c r="J15" s="87" t="s">
        <v>33</v>
      </c>
      <c r="K15" s="87" t="s">
        <v>33</v>
      </c>
      <c r="L15" s="87" t="s">
        <v>33</v>
      </c>
      <c r="M15" s="87" t="s">
        <v>33</v>
      </c>
      <c r="N15" s="87" t="s">
        <v>33</v>
      </c>
      <c r="O15" s="87">
        <v>1</v>
      </c>
      <c r="P15" s="87"/>
      <c r="Q15" s="7"/>
    </row>
    <row r="16" spans="4:17" ht="15" customHeight="1" thickBot="1" x14ac:dyDescent="0.4">
      <c r="D16" s="88" t="s">
        <v>73</v>
      </c>
      <c r="E16" s="88" t="s">
        <v>36</v>
      </c>
      <c r="F16" s="88" t="s">
        <v>33</v>
      </c>
      <c r="G16" s="88" t="s">
        <v>33</v>
      </c>
      <c r="H16" s="88" t="s">
        <v>33</v>
      </c>
      <c r="I16" s="88" t="s">
        <v>32</v>
      </c>
      <c r="J16" s="88" t="s">
        <v>33</v>
      </c>
      <c r="K16" s="88" t="s">
        <v>33</v>
      </c>
      <c r="L16" s="88" t="s">
        <v>33</v>
      </c>
      <c r="M16" s="88" t="s">
        <v>33</v>
      </c>
      <c r="N16" s="88" t="s">
        <v>33</v>
      </c>
      <c r="O16" s="88" t="s">
        <v>33</v>
      </c>
      <c r="P16" s="88">
        <v>1</v>
      </c>
      <c r="Q16" s="7"/>
    </row>
    <row r="17" spans="4:17" ht="15" customHeight="1" x14ac:dyDescent="0.35">
      <c r="Q17" s="7"/>
    </row>
    <row r="18" spans="4:17" ht="15" customHeight="1" x14ac:dyDescent="0.35"/>
    <row r="19" spans="4:17" ht="15" customHeight="1" x14ac:dyDescent="0.35">
      <c r="D19" s="80" t="s">
        <v>38</v>
      </c>
    </row>
    <row r="20" spans="4:17" ht="15" customHeight="1" x14ac:dyDescent="0.35"/>
    <row r="21" spans="4:17" ht="15" customHeight="1" x14ac:dyDescent="0.35"/>
    <row r="22" spans="4:17" ht="15" customHeight="1" x14ac:dyDescent="0.35"/>
    <row r="23" spans="4:17" ht="15" customHeight="1" x14ac:dyDescent="0.35"/>
    <row r="24" spans="4:17" ht="15" customHeight="1" x14ac:dyDescent="0.3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Title and authors</vt:lpstr>
      <vt:lpstr>Table S1</vt:lpstr>
      <vt:lpstr>Table S2</vt:lpstr>
      <vt:lpstr>Table S3</vt:lpstr>
      <vt:lpstr>Table S4</vt:lpstr>
      <vt:lpstr>'Title and authors'!_Hlk40186155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</dc:creator>
  <cp:lastModifiedBy>Adrian Mitran</cp:lastModifiedBy>
  <cp:lastPrinted>2019-07-09T09:03:42Z</cp:lastPrinted>
  <dcterms:created xsi:type="dcterms:W3CDTF">2019-06-17T12:07:13Z</dcterms:created>
  <dcterms:modified xsi:type="dcterms:W3CDTF">2020-09-23T07:55:58Z</dcterms:modified>
</cp:coreProperties>
</file>