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anuscript\under processing\饮料\beverages-1525039\final\"/>
    </mc:Choice>
  </mc:AlternateContent>
  <bookViews>
    <workbookView xWindow="0" yWindow="0" windowWidth="23004" windowHeight="9168" tabRatio="500"/>
  </bookViews>
  <sheets>
    <sheet name="Header" sheetId="1" r:id="rId1"/>
    <sheet name="Figure S1" sheetId="5" r:id="rId2"/>
    <sheet name="Table S1" sheetId="2" r:id="rId3"/>
    <sheet name="Table S2" sheetId="3" r:id="rId4"/>
    <sheet name="Table S3" sheetId="4" r:id="rId5"/>
    <sheet name="Table S4" sheetId="6" r:id="rId6"/>
    <sheet name="Table S5" sheetId="7" r:id="rId7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7" l="1"/>
  <c r="M46" i="6"/>
  <c r="L46" i="6"/>
  <c r="M45" i="6"/>
  <c r="L45" i="6"/>
  <c r="M38" i="6"/>
  <c r="L38" i="6"/>
  <c r="M37" i="6"/>
  <c r="L37" i="6"/>
  <c r="M27" i="6"/>
  <c r="L27" i="6"/>
  <c r="M26" i="6"/>
  <c r="L26" i="6"/>
  <c r="M25" i="6"/>
  <c r="L25" i="6"/>
  <c r="M19" i="6"/>
  <c r="L19" i="6"/>
  <c r="M18" i="6"/>
  <c r="L18" i="6"/>
  <c r="M17" i="6"/>
  <c r="L17" i="6"/>
  <c r="M6" i="6"/>
  <c r="L6" i="6"/>
  <c r="M5" i="6"/>
  <c r="L5" i="6"/>
  <c r="M4" i="6"/>
  <c r="L4" i="6"/>
  <c r="A1" i="5"/>
  <c r="A1" i="4"/>
  <c r="A1" i="3"/>
  <c r="A1" i="2"/>
</calcChain>
</file>

<file path=xl/sharedStrings.xml><?xml version="1.0" encoding="utf-8"?>
<sst xmlns="http://schemas.openxmlformats.org/spreadsheetml/2006/main" count="451" uniqueCount="237">
  <si>
    <t>Supplementary Materials data file for Coldwell  et al.  (2022) Strontium isotope systematics of Tenerife wines (Canary Islands)</t>
  </si>
  <si>
    <t>Table</t>
  </si>
  <si>
    <t>S1</t>
  </si>
  <si>
    <t>Measurements of international Sr isotope standard NIST 987, at the ITER TIMS facility</t>
  </si>
  <si>
    <t>S2</t>
  </si>
  <si>
    <t>ITER Clean laboratory blank concentrations (contamination testing for TIMS samples)</t>
  </si>
  <si>
    <t>S3</t>
  </si>
  <si>
    <t>University of Aveiro (Portugal) Sr purification methodology</t>
  </si>
  <si>
    <t>Figure</t>
  </si>
  <si>
    <t>S4</t>
  </si>
  <si>
    <t>Cross-analysis of wine samples by TIMS at the University of Averiro (Portugal) and ITER (Tenerife, Spain) by TIMS</t>
  </si>
  <si>
    <t>S5</t>
  </si>
  <si>
    <r>
      <rPr>
        <sz val="11"/>
        <color rgb="FF000000"/>
        <rFont val="Calibri"/>
        <family val="2"/>
        <charset val="1"/>
      </rPr>
      <t xml:space="preserve">RESULTS: </t>
    </r>
    <r>
      <rPr>
        <vertAlign val="superscript"/>
        <sz val="11"/>
        <color rgb="FF000000"/>
        <rFont val="Calibri"/>
        <family val="2"/>
        <charset val="1"/>
      </rPr>
      <t>87</t>
    </r>
    <r>
      <rPr>
        <sz val="11"/>
        <color rgb="FF000000"/>
        <rFont val="Calibri"/>
        <family val="2"/>
        <charset val="1"/>
      </rPr>
      <t>Sr/</t>
    </r>
    <r>
      <rPr>
        <vertAlign val="superscript"/>
        <sz val="11"/>
        <color rgb="FF000000"/>
        <rFont val="Calibri"/>
        <family val="2"/>
        <charset val="1"/>
      </rPr>
      <t>86</t>
    </r>
    <r>
      <rPr>
        <sz val="11"/>
        <color rgb="FF000000"/>
        <rFont val="Calibri"/>
        <family val="2"/>
        <charset val="1"/>
      </rPr>
      <t>Sr and Sr concentrations , this study</t>
    </r>
  </si>
  <si>
    <r>
      <rPr>
        <vertAlign val="superscript"/>
        <sz val="11"/>
        <color rgb="FF000000"/>
        <rFont val="Calibri"/>
        <family val="2"/>
        <charset val="1"/>
      </rPr>
      <t>87</t>
    </r>
    <r>
      <rPr>
        <sz val="11"/>
        <color rgb="FF000000"/>
        <rFont val="Calibri"/>
        <family val="2"/>
        <charset val="1"/>
      </rPr>
      <t>Sr/</t>
    </r>
    <r>
      <rPr>
        <vertAlign val="superscript"/>
        <sz val="11"/>
        <color rgb="FF000000"/>
        <rFont val="Calibri"/>
        <family val="2"/>
        <charset val="1"/>
      </rPr>
      <t>86</t>
    </r>
    <r>
      <rPr>
        <sz val="11"/>
        <color rgb="FF000000"/>
        <rFont val="Calibri"/>
        <family val="2"/>
        <charset val="1"/>
      </rPr>
      <t>Sr of Tenerife DO-labelled wines, presented in rank-order</t>
    </r>
  </si>
  <si>
    <t>File name</t>
  </si>
  <si>
    <r>
      <rPr>
        <b/>
        <sz val="11"/>
        <color rgb="FF000000"/>
        <rFont val="Calibri"/>
        <family val="2"/>
        <charset val="1"/>
      </rPr>
      <t xml:space="preserve">Measured </t>
    </r>
    <r>
      <rPr>
        <b/>
        <vertAlign val="superscript"/>
        <sz val="11"/>
        <color rgb="FF000000"/>
        <rFont val="Calibri"/>
        <family val="2"/>
        <charset val="1"/>
      </rPr>
      <t>87</t>
    </r>
    <r>
      <rPr>
        <b/>
        <sz val="11"/>
        <color rgb="FF000000"/>
        <rFont val="Calibri"/>
        <family val="2"/>
        <charset val="1"/>
      </rPr>
      <t>Sr/</t>
    </r>
    <r>
      <rPr>
        <b/>
        <vertAlign val="superscript"/>
        <sz val="11"/>
        <color rgb="FF000000"/>
        <rFont val="Calibri"/>
        <family val="2"/>
        <charset val="1"/>
      </rPr>
      <t>86</t>
    </r>
    <r>
      <rPr>
        <b/>
        <sz val="11"/>
        <color rgb="FF000000"/>
        <rFont val="Calibri"/>
        <family val="2"/>
        <charset val="1"/>
      </rPr>
      <t>Sr</t>
    </r>
  </si>
  <si>
    <t>1SD</t>
  </si>
  <si>
    <t>Published value</t>
  </si>
  <si>
    <t>ITER lab average</t>
  </si>
  <si>
    <t>NIST987_001</t>
  </si>
  <si>
    <t>NIST987_002</t>
  </si>
  <si>
    <t>NIST987_003</t>
  </si>
  <si>
    <t>NIST987_004</t>
  </si>
  <si>
    <t>NIST987_005</t>
  </si>
  <si>
    <t>NIST987_006</t>
  </si>
  <si>
    <t>NIST987_007</t>
  </si>
  <si>
    <t>NIST987_008</t>
  </si>
  <si>
    <t>NIST987_009</t>
  </si>
  <si>
    <t>NIST987_010</t>
  </si>
  <si>
    <t>NIST987_011</t>
  </si>
  <si>
    <t>NIST987_012</t>
  </si>
  <si>
    <t>NIST987_013</t>
  </si>
  <si>
    <t>NIST987_014</t>
  </si>
  <si>
    <t>NIST987_015</t>
  </si>
  <si>
    <t>NIST987_016</t>
  </si>
  <si>
    <t>NIST987_017</t>
  </si>
  <si>
    <t>NIST987_018</t>
  </si>
  <si>
    <t>NIST987_019</t>
  </si>
  <si>
    <t>NIST987_020</t>
  </si>
  <si>
    <t xml:space="preserve"> </t>
  </si>
  <si>
    <t>Blank samples performed using MilliQ water as a ´sample´, with all digestion and resin steps equal to those for wine samples.</t>
  </si>
  <si>
    <t>SAMPLE</t>
  </si>
  <si>
    <t>Sr (ppb)</t>
  </si>
  <si>
    <t>RSD</t>
  </si>
  <si>
    <t>picograms</t>
  </si>
  <si>
    <t>b01</t>
  </si>
  <si>
    <t>0.15</t>
  </si>
  <si>
    <t>b02</t>
  </si>
  <si>
    <t>0.19</t>
  </si>
  <si>
    <t>b03</t>
  </si>
  <si>
    <t>0.21</t>
  </si>
  <si>
    <t>b04</t>
  </si>
  <si>
    <t>b05</t>
  </si>
  <si>
    <t>b06</t>
  </si>
  <si>
    <t>b07</t>
  </si>
  <si>
    <t>Transfer 4ml wine sample into Savillex and dry on a hotplate at ~150°C.</t>
  </si>
  <si>
    <t>2ml ultrapure HNO3 added, gently mixed, and warmed for 2 hours with lid on.</t>
  </si>
  <si>
    <t>Sample lid removed, sample dried slowly to +/-0,5ml.</t>
  </si>
  <si>
    <t>0.2ml HNO3+0.2ml H2O2 (ultrapure) added, when solution stops bubbling, lid on and warm mixture on hotplate.</t>
  </si>
  <si>
    <t>Inspect mixture for clarity, dry.</t>
  </si>
  <si>
    <t>Repeat last step until all organic matter has been digested and the sample is clear.</t>
  </si>
  <si>
    <t>Add 1ml 6M HCl (ultrapure), close the Savillex and warm on hotplate to homogenise.</t>
  </si>
  <si>
    <t>Dry solution.</t>
  </si>
  <si>
    <t>Re-dissolve in 0.1ml 7M HNO3.</t>
  </si>
  <si>
    <t>Perform Sr separation using Sr-specific ion-chromatographic columns.</t>
  </si>
  <si>
    <t>Load to filaments for TIMS analysis.</t>
  </si>
  <si>
    <t>Seventeen samples of wine were analysed in two separate facilities, primarily to cross-check the set-up of the new TIMS and clean laboratory at ITER, Tenerife. All ITER-generated values reproduce within analytical error (2 standard deviations) of the corresponding sample from the established Averio facilities. Unless otherwise indicated, analytical error is smaller than the symbol size.</t>
  </si>
  <si>
    <r>
      <rPr>
        <b/>
        <sz val="13"/>
        <color rgb="FF000000"/>
        <rFont val="Calibri"/>
        <family val="2"/>
        <charset val="1"/>
      </rPr>
      <t xml:space="preserve">RESULTS: </t>
    </r>
    <r>
      <rPr>
        <b/>
        <vertAlign val="superscript"/>
        <sz val="13"/>
        <color rgb="FF000000"/>
        <rFont val="Calibri"/>
        <family val="2"/>
        <charset val="1"/>
      </rPr>
      <t>87</t>
    </r>
    <r>
      <rPr>
        <b/>
        <sz val="13"/>
        <color rgb="FF000000"/>
        <rFont val="Calibri"/>
        <family val="2"/>
        <charset val="1"/>
      </rPr>
      <t>Sr/</t>
    </r>
    <r>
      <rPr>
        <b/>
        <vertAlign val="superscript"/>
        <sz val="13"/>
        <color rgb="FF000000"/>
        <rFont val="Calibri"/>
        <family val="2"/>
        <charset val="1"/>
      </rPr>
      <t>86</t>
    </r>
    <r>
      <rPr>
        <b/>
        <sz val="13"/>
        <color rgb="FF000000"/>
        <rFont val="Calibri"/>
        <family val="2"/>
        <charset val="1"/>
      </rPr>
      <t>Sr and Sr concentrations , this study</t>
    </r>
  </si>
  <si>
    <t>Denominación de Origen</t>
  </si>
  <si>
    <t>Vintage</t>
  </si>
  <si>
    <t>Reference name (lab)</t>
  </si>
  <si>
    <t>Grape Variety</t>
  </si>
  <si>
    <t>Wine type</t>
  </si>
  <si>
    <t>%RSD</t>
  </si>
  <si>
    <r>
      <rPr>
        <b/>
        <vertAlign val="superscript"/>
        <sz val="10"/>
        <color rgb="FF000000"/>
        <rFont val="Arial"/>
        <family val="2"/>
        <charset val="1"/>
      </rPr>
      <t>87</t>
    </r>
    <r>
      <rPr>
        <b/>
        <sz val="10"/>
        <color rgb="FF000000"/>
        <rFont val="Arial"/>
        <family val="2"/>
        <charset val="1"/>
      </rPr>
      <t>Sr/</t>
    </r>
    <r>
      <rPr>
        <b/>
        <vertAlign val="superscript"/>
        <sz val="10"/>
        <color rgb="FF000000"/>
        <rFont val="Arial"/>
        <family val="2"/>
        <charset val="1"/>
      </rPr>
      <t>86</t>
    </r>
    <r>
      <rPr>
        <b/>
        <sz val="10"/>
        <color rgb="FF000000"/>
        <rFont val="Arial"/>
        <family val="2"/>
        <charset val="1"/>
      </rPr>
      <t>Sr</t>
    </r>
  </si>
  <si>
    <t>Average Sr (ppb) per DO, by wine type</t>
  </si>
  <si>
    <t>Average 87Sr/86Sr per DO, by wine type</t>
  </si>
  <si>
    <t>ABONA</t>
  </si>
  <si>
    <t>WDD006</t>
  </si>
  <si>
    <t>ROSÉ</t>
  </si>
  <si>
    <t>Red</t>
  </si>
  <si>
    <t>WDD007</t>
  </si>
  <si>
    <t>RED</t>
  </si>
  <si>
    <t>White</t>
  </si>
  <si>
    <t>WDD008</t>
  </si>
  <si>
    <t>Rosé</t>
  </si>
  <si>
    <t>WDD010</t>
  </si>
  <si>
    <t>VIJARIEGO NEGRO</t>
  </si>
  <si>
    <t>WDD064</t>
  </si>
  <si>
    <t>BARRICA</t>
  </si>
  <si>
    <t>WDD065</t>
  </si>
  <si>
    <t>WHITE</t>
  </si>
  <si>
    <t>WDD069</t>
  </si>
  <si>
    <t>WDD070</t>
  </si>
  <si>
    <t>ALBILLO CRIOLLO</t>
  </si>
  <si>
    <t>WDD072</t>
  </si>
  <si>
    <t>WDD073</t>
  </si>
  <si>
    <t>RUBY CABERNET (52%) - LISTÁN NEGRO (19%) - NEGRAMOLL (19%) - BABOSO NEGRO (10%)</t>
  </si>
  <si>
    <t>WDO04</t>
  </si>
  <si>
    <t>BABOSA NEGRO</t>
  </si>
  <si>
    <t>WDO05</t>
  </si>
  <si>
    <t>VIJARIEGO BLANCO Y ALBILLO CRIOLLO</t>
  </si>
  <si>
    <t>WDO06</t>
  </si>
  <si>
    <t>VALLE DE GÜIMAR</t>
  </si>
  <si>
    <t>WDD028</t>
  </si>
  <si>
    <t>WDD029</t>
  </si>
  <si>
    <t>VALLE DE GÜÍMAR</t>
  </si>
  <si>
    <t>WDD030</t>
  </si>
  <si>
    <t>MALVASIA, MOSCATEL DE ALEJANDRÍA, MARMAJUELO Y LISTÁN BLANCO</t>
  </si>
  <si>
    <t>WDD032</t>
  </si>
  <si>
    <t>WDD033</t>
  </si>
  <si>
    <t>WDD034</t>
  </si>
  <si>
    <t>WDD037</t>
  </si>
  <si>
    <t>MALVASIA AROMÁTICA - LISTÁN BLANCO</t>
  </si>
  <si>
    <t>WDO08</t>
  </si>
  <si>
    <t>LISTAN BLANCO ECOLOGICO</t>
  </si>
  <si>
    <t>TACORONTE-ACENTEJO</t>
  </si>
  <si>
    <t>WDD003</t>
  </si>
  <si>
    <t>LISTÁN NEGRO - NEGRAMOLL</t>
  </si>
  <si>
    <t>WDD009</t>
  </si>
  <si>
    <t>MACERACION CARBONICA</t>
  </si>
  <si>
    <t>WDD011</t>
  </si>
  <si>
    <t>WDD051</t>
  </si>
  <si>
    <t>WDD052</t>
  </si>
  <si>
    <t>WDD053</t>
  </si>
  <si>
    <t>BABOSO NEGRO (60%) - VIJARIEGO NEGRO (20%) - LISTÁN NEGRO (20%) BARRICA</t>
  </si>
  <si>
    <t>WDD055</t>
  </si>
  <si>
    <t>WDD056</t>
  </si>
  <si>
    <t>WDD057</t>
  </si>
  <si>
    <t>LISTÁN BLANCO (90%) - MOSCATEL (10%)</t>
  </si>
  <si>
    <t>WDD058</t>
  </si>
  <si>
    <t>GUAL (90%) - MARMAJUELO - MALVASÍA -VERDELLO</t>
  </si>
  <si>
    <t>WDO02</t>
  </si>
  <si>
    <t>WDO03</t>
  </si>
  <si>
    <t>LISTAN NEGRO</t>
  </si>
  <si>
    <t>VALLE DE LA OROTAVA</t>
  </si>
  <si>
    <t>WDD002</t>
  </si>
  <si>
    <t>WDD012</t>
  </si>
  <si>
    <t>LISTÁN NEGRO (96%) - VARIETALES (4%)</t>
  </si>
  <si>
    <t>WDD013</t>
  </si>
  <si>
    <t>LISTÁN BLANCO (95%) - VARIATALES (5%)</t>
  </si>
  <si>
    <t>WDD014</t>
  </si>
  <si>
    <t>WDD015</t>
  </si>
  <si>
    <t>WDD016</t>
  </si>
  <si>
    <t>WDD017</t>
  </si>
  <si>
    <t>WDO09</t>
  </si>
  <si>
    <t>YCODEN DAUTE ISORA</t>
  </si>
  <si>
    <t>WDD063</t>
  </si>
  <si>
    <t>LISTÁN BLANCO</t>
  </si>
  <si>
    <t>WDD066</t>
  </si>
  <si>
    <t>WDD067</t>
  </si>
  <si>
    <t>LISTÁN NEGRO BARRICA</t>
  </si>
  <si>
    <t>WDD068</t>
  </si>
  <si>
    <t>MARMAJUELO</t>
  </si>
  <si>
    <t>WDD071</t>
  </si>
  <si>
    <t>LISTÁN NEGRO</t>
  </si>
  <si>
    <t>WDD074</t>
  </si>
  <si>
    <t>WDO01</t>
  </si>
  <si>
    <t>LISTAN BLANCO</t>
  </si>
  <si>
    <t>WDO07</t>
  </si>
  <si>
    <t>LISTAN NEGRO Y TINTILLA</t>
  </si>
  <si>
    <t>TENERIFE</t>
  </si>
  <si>
    <t>WDD059</t>
  </si>
  <si>
    <t>WDD060</t>
  </si>
  <si>
    <t>WDD061</t>
  </si>
  <si>
    <t>WDD062</t>
  </si>
  <si>
    <t>WDD075</t>
  </si>
  <si>
    <t>WDD076</t>
  </si>
  <si>
    <t>WDD077</t>
  </si>
  <si>
    <t>WDD078</t>
  </si>
  <si>
    <t>WDD079</t>
  </si>
  <si>
    <t>WDD080</t>
  </si>
  <si>
    <t>WDD081</t>
  </si>
  <si>
    <t>WDD082</t>
  </si>
  <si>
    <t>WDD083</t>
  </si>
  <si>
    <t>WDD084</t>
  </si>
  <si>
    <t>WDD085</t>
  </si>
  <si>
    <t>WDD086</t>
  </si>
  <si>
    <t>WDD087</t>
  </si>
  <si>
    <t>WDD089</t>
  </si>
  <si>
    <t>WDD090</t>
  </si>
  <si>
    <t>WDD091</t>
  </si>
  <si>
    <t>WDD092</t>
  </si>
  <si>
    <t>WDD093</t>
  </si>
  <si>
    <t>CANARIAS</t>
  </si>
  <si>
    <t>WDD000</t>
  </si>
  <si>
    <t>WDD001</t>
  </si>
  <si>
    <t>WDD004</t>
  </si>
  <si>
    <t>WDD005</t>
  </si>
  <si>
    <t>TINTILLA - LISTÁN NEGRO</t>
  </si>
  <si>
    <t>WDD031</t>
  </si>
  <si>
    <t>WDD035</t>
  </si>
  <si>
    <r>
      <rPr>
        <sz val="11"/>
        <color rgb="FF000000"/>
        <rFont val="Calibri"/>
        <family val="2"/>
        <charset val="1"/>
      </rPr>
      <t xml:space="preserve">BLANCO </t>
    </r>
    <r>
      <rPr>
        <sz val="10"/>
        <color rgb="FF000000"/>
        <rFont val="Arial"/>
        <family val="2"/>
        <charset val="1"/>
      </rPr>
      <t>ECOLÓGICO</t>
    </r>
  </si>
  <si>
    <t>WDD036</t>
  </si>
  <si>
    <t>LISTÁN BLANCO DE CANARIAS</t>
  </si>
  <si>
    <t>WDD038</t>
  </si>
  <si>
    <t>LISTÁN NEGRO - LISTÁN BLANCO CANARIAS - NEGRAMOLL</t>
  </si>
  <si>
    <t>WDD039</t>
  </si>
  <si>
    <t>LISTÁN NEGRO - LISTÑAN BLANCO CANARIAS</t>
  </si>
  <si>
    <t>WDD054</t>
  </si>
  <si>
    <t>GUACHINCHE – Tenerife</t>
  </si>
  <si>
    <t>WDD041</t>
  </si>
  <si>
    <t>WDD042</t>
  </si>
  <si>
    <t>WDD043</t>
  </si>
  <si>
    <t>WDD044</t>
  </si>
  <si>
    <t>WDD045</t>
  </si>
  <si>
    <t>WDD046</t>
  </si>
  <si>
    <t>WDD047</t>
  </si>
  <si>
    <t>WDD048</t>
  </si>
  <si>
    <t>WDD049</t>
  </si>
  <si>
    <t>WDD050</t>
  </si>
  <si>
    <t>PENINSULAR – Rueda</t>
  </si>
  <si>
    <t>WDD019</t>
  </si>
  <si>
    <t>VERDEJO (100%)</t>
  </si>
  <si>
    <t>WDD026</t>
  </si>
  <si>
    <t>VERDEJO</t>
  </si>
  <si>
    <t>PENINSULAR – Rioja</t>
  </si>
  <si>
    <t>WDD018</t>
  </si>
  <si>
    <t>TEMPRANILLO (95%) - GRACIANO (5%)</t>
  </si>
  <si>
    <t>WDD021</t>
  </si>
  <si>
    <t>VIURA - MALVASIA</t>
  </si>
  <si>
    <t>WDD023</t>
  </si>
  <si>
    <t>TEMPRANILLO</t>
  </si>
  <si>
    <t>WDD025</t>
  </si>
  <si>
    <t>GARNACHA - VIURA</t>
  </si>
  <si>
    <t>PENINSULAR – Ribera del Duero</t>
  </si>
  <si>
    <t>WDD024</t>
  </si>
  <si>
    <t>TEMPRANILLO (100%)</t>
  </si>
  <si>
    <t>WDD027</t>
  </si>
  <si>
    <t>PENINSULAR – Rías Baixas</t>
  </si>
  <si>
    <t>WDD022</t>
  </si>
  <si>
    <t>ALBARIÑO</t>
  </si>
  <si>
    <t>PENINSULAR – Navarra</t>
  </si>
  <si>
    <t>WDD020</t>
  </si>
  <si>
    <t>CABERNET SAUVIGNON (100%)</t>
  </si>
  <si>
    <r>
      <rPr>
        <sz val="11"/>
        <color rgb="FF000000"/>
        <rFont val="Calibri"/>
        <family val="2"/>
        <charset val="1"/>
      </rPr>
      <t xml:space="preserve"> </t>
    </r>
    <r>
      <rPr>
        <vertAlign val="superscript"/>
        <sz val="12"/>
        <rFont val="Calibri"/>
        <family val="2"/>
        <charset val="1"/>
      </rPr>
      <t>87</t>
    </r>
    <r>
      <rPr>
        <sz val="11"/>
        <color rgb="FF000000"/>
        <rFont val="Calibri"/>
        <family val="2"/>
        <charset val="1"/>
      </rPr>
      <t>Sr/</t>
    </r>
    <r>
      <rPr>
        <vertAlign val="superscript"/>
        <sz val="12"/>
        <rFont val="Calibri"/>
        <family val="2"/>
        <charset val="1"/>
      </rPr>
      <t>86</t>
    </r>
    <r>
      <rPr>
        <sz val="12"/>
        <rFont val="Calibri"/>
        <family val="2"/>
        <charset val="1"/>
      </rPr>
      <t>Sr value</t>
    </r>
  </si>
  <si>
    <t>Rank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</si>
</sst>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"/>
    <numFmt numFmtId="165" formatCode="0.0"/>
    <numFmt numFmtId="166" formatCode="0.00000"/>
    <numFmt numFmtId="167" formatCode="#,##0.00000"/>
    <numFmt numFmtId="168" formatCode="0.0000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vertAlign val="superscript"/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C9211E"/>
      <name val="Calibri"/>
      <family val="2"/>
      <charset val="1"/>
    </font>
    <font>
      <sz val="11"/>
      <color rgb="FFC9211E"/>
      <name val="Arial"/>
      <family val="2"/>
      <charset val="1"/>
    </font>
    <font>
      <b/>
      <sz val="13"/>
      <color rgb="FF000000"/>
      <name val="Calibri"/>
      <family val="2"/>
      <charset val="1"/>
    </font>
    <font>
      <b/>
      <vertAlign val="superscript"/>
      <sz val="13"/>
      <color rgb="FF000000"/>
      <name val="Calibri"/>
      <family val="2"/>
      <charset val="1"/>
    </font>
    <font>
      <b/>
      <vertAlign val="superscript"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3"/>
      <color rgb="FF000000"/>
      <name val="Calibri"/>
      <family val="2"/>
      <charset val="1"/>
    </font>
    <font>
      <i/>
      <sz val="11"/>
      <color rgb="FF7F7F7F"/>
      <name val="Calibri"/>
      <family val="2"/>
      <charset val="1"/>
    </font>
    <font>
      <sz val="11"/>
      <name val="Calibri"/>
      <family val="2"/>
      <charset val="1"/>
    </font>
    <font>
      <sz val="10"/>
      <color rgb="FF000000"/>
      <name val="Arial"/>
      <family val="2"/>
      <charset val="1"/>
    </font>
    <font>
      <vertAlign val="superscript"/>
      <sz val="12"/>
      <name val="Calibri"/>
      <family val="2"/>
      <charset val="1"/>
    </font>
    <font>
      <sz val="12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13" fillId="0" borderId="0" applyBorder="0" applyProtection="0"/>
  </cellStyleXfs>
  <cellXfs count="85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1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6" fillId="0" borderId="0" xfId="0" applyFont="1"/>
    <xf numFmtId="164" fontId="3" fillId="0" borderId="0" xfId="0" applyNumberFormat="1" applyFont="1" applyAlignment="1">
      <alignment horizontal="center"/>
    </xf>
    <xf numFmtId="0" fontId="7" fillId="0" borderId="0" xfId="0" applyFont="1"/>
    <xf numFmtId="0" fontId="0" fillId="0" borderId="0" xfId="0" applyFont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/>
    <xf numFmtId="1" fontId="0" fillId="0" borderId="0" xfId="0" applyNumberFormat="1" applyFont="1" applyAlignment="1">
      <alignment horizontal="center"/>
    </xf>
    <xf numFmtId="165" fontId="0" fillId="0" borderId="5" xfId="0" applyNumberFormat="1" applyFont="1" applyBorder="1" applyAlignment="1">
      <alignment horizontal="center"/>
    </xf>
    <xf numFmtId="166" fontId="0" fillId="0" borderId="0" xfId="1" applyNumberFormat="1" applyFont="1" applyBorder="1" applyAlignment="1" applyProtection="1">
      <alignment horizontal="center"/>
    </xf>
    <xf numFmtId="167" fontId="0" fillId="0" borderId="5" xfId="1" applyNumberFormat="1" applyFont="1" applyBorder="1" applyAlignment="1" applyProtection="1">
      <alignment horizontal="center"/>
    </xf>
    <xf numFmtId="167" fontId="0" fillId="0" borderId="0" xfId="1" applyNumberFormat="1" applyFont="1" applyBorder="1" applyAlignment="1" applyProtection="1">
      <alignment horizontal="center"/>
    </xf>
    <xf numFmtId="1" fontId="0" fillId="0" borderId="5" xfId="0" applyNumberFormat="1" applyFont="1" applyBorder="1" applyAlignment="1">
      <alignment horizontal="center"/>
    </xf>
    <xf numFmtId="166" fontId="0" fillId="0" borderId="6" xfId="0" applyNumberFormat="1" applyFont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0" xfId="0" applyNumberFormat="1" applyFont="1" applyAlignment="1">
      <alignment horizontal="center"/>
    </xf>
    <xf numFmtId="0" fontId="0" fillId="0" borderId="7" xfId="0" applyBorder="1"/>
    <xf numFmtId="0" fontId="0" fillId="0" borderId="5" xfId="0" applyBorder="1"/>
    <xf numFmtId="0" fontId="0" fillId="0" borderId="6" xfId="0" applyBorder="1"/>
    <xf numFmtId="166" fontId="0" fillId="0" borderId="0" xfId="0" applyNumberFormat="1" applyFont="1" applyBorder="1" applyAlignment="1">
      <alignment horizontal="center" vertical="center" wrapText="1"/>
    </xf>
    <xf numFmtId="167" fontId="0" fillId="0" borderId="5" xfId="0" applyNumberFormat="1" applyFont="1" applyBorder="1" applyAlignment="1">
      <alignment horizontal="center" vertical="center" wrapText="1"/>
    </xf>
    <xf numFmtId="167" fontId="0" fillId="0" borderId="0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/>
    </xf>
    <xf numFmtId="0" fontId="0" fillId="0" borderId="8" xfId="0" applyFont="1" applyBorder="1"/>
    <xf numFmtId="0" fontId="0" fillId="0" borderId="9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/>
    <xf numFmtId="1" fontId="0" fillId="0" borderId="11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6" fontId="0" fillId="0" borderId="11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168" fontId="0" fillId="0" borderId="0" xfId="0" applyNumberFormat="1" applyFont="1"/>
    <xf numFmtId="0" fontId="0" fillId="0" borderId="7" xfId="0" applyFont="1" applyBorder="1" applyAlignment="1">
      <alignment wrapText="1"/>
    </xf>
    <xf numFmtId="167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/>
    <xf numFmtId="166" fontId="0" fillId="0" borderId="0" xfId="0" applyNumberFormat="1" applyFont="1"/>
    <xf numFmtId="1" fontId="0" fillId="0" borderId="0" xfId="0" applyNumberFormat="1" applyFont="1"/>
    <xf numFmtId="0" fontId="0" fillId="0" borderId="6" xfId="0" applyFont="1" applyBorder="1"/>
    <xf numFmtId="0" fontId="0" fillId="0" borderId="9" xfId="0" applyFont="1" applyBorder="1"/>
    <xf numFmtId="0" fontId="14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1" xfId="1" applyNumberFormat="1" applyFont="1" applyBorder="1" applyAlignment="1" applyProtection="1">
      <alignment horizontal="center"/>
    </xf>
    <xf numFmtId="167" fontId="0" fillId="0" borderId="8" xfId="1" applyNumberFormat="1" applyFont="1" applyBorder="1" applyAlignment="1" applyProtection="1">
      <alignment horizontal="center"/>
    </xf>
    <xf numFmtId="0" fontId="1" fillId="0" borderId="10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/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right"/>
    </xf>
    <xf numFmtId="0" fontId="1" fillId="0" borderId="0" xfId="0" applyFont="1" applyBorder="1"/>
    <xf numFmtId="166" fontId="0" fillId="0" borderId="0" xfId="0" applyNumberFormat="1"/>
    <xf numFmtId="0" fontId="0" fillId="0" borderId="0" xfId="0" applyFont="1" applyBorder="1" applyAlignment="1">
      <alignment horizontal="left" vertical="center" wrapText="1"/>
    </xf>
  </cellXfs>
  <cellStyles count="2">
    <cellStyle name="Excel Built-in Explanatory Text" xfId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B3B3B3"/>
      <rgbColor rgb="FF003366"/>
      <rgbColor rgb="FF00B050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765316370940699"/>
          <c:y val="4.2126514131897698E-2"/>
          <c:w val="0.85761633746233701"/>
          <c:h val="0.824764468371467"/>
        </c:manualLayout>
      </c:layout>
      <c:lineChart>
        <c:grouping val="standard"/>
        <c:varyColors val="0"/>
        <c:ser>
          <c:idx val="0"/>
          <c:order val="0"/>
          <c:tx>
            <c:strRef>
              <c:f>'Table S1'!$E$3</c:f>
              <c:strCache>
                <c:ptCount val="1"/>
                <c:pt idx="0">
                  <c:v>Published value</c:v>
                </c:pt>
              </c:strCache>
            </c:strRef>
          </c:tx>
          <c:spPr>
            <a:ln w="22320">
              <a:solidFill>
                <a:srgbClr val="FF0000"/>
              </a:solidFill>
              <a:prstDash val="dash"/>
              <a:round/>
            </a:ln>
          </c:spPr>
          <c:marker>
            <c:symbol val="diamond"/>
            <c:size val="8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'Table S1'!$E$4:$E$23</c:f>
              <c:numCache>
                <c:formatCode>General</c:formatCode>
                <c:ptCount val="20"/>
                <c:pt idx="0">
                  <c:v>0.71023999999999998</c:v>
                </c:pt>
                <c:pt idx="1">
                  <c:v>0.71023999999999998</c:v>
                </c:pt>
                <c:pt idx="2">
                  <c:v>0.71023999999999998</c:v>
                </c:pt>
                <c:pt idx="3">
                  <c:v>0.71023999999999998</c:v>
                </c:pt>
                <c:pt idx="4">
                  <c:v>0.71023999999999998</c:v>
                </c:pt>
                <c:pt idx="5">
                  <c:v>0.71023999999999998</c:v>
                </c:pt>
                <c:pt idx="6">
                  <c:v>0.71023999999999998</c:v>
                </c:pt>
                <c:pt idx="7">
                  <c:v>0.71023999999999998</c:v>
                </c:pt>
                <c:pt idx="8">
                  <c:v>0.71023999999999998</c:v>
                </c:pt>
                <c:pt idx="9">
                  <c:v>0.71023999999999998</c:v>
                </c:pt>
                <c:pt idx="10">
                  <c:v>0.71023999999999998</c:v>
                </c:pt>
                <c:pt idx="11">
                  <c:v>0.71023999999999998</c:v>
                </c:pt>
                <c:pt idx="12">
                  <c:v>0.71023999999999998</c:v>
                </c:pt>
                <c:pt idx="13">
                  <c:v>0.71023999999999998</c:v>
                </c:pt>
                <c:pt idx="14">
                  <c:v>0.71023999999999998</c:v>
                </c:pt>
                <c:pt idx="15">
                  <c:v>0.71023999999999998</c:v>
                </c:pt>
                <c:pt idx="16">
                  <c:v>0.71023999999999998</c:v>
                </c:pt>
                <c:pt idx="17">
                  <c:v>0.71023999999999998</c:v>
                </c:pt>
                <c:pt idx="18">
                  <c:v>0.71023999999999998</c:v>
                </c:pt>
                <c:pt idx="19">
                  <c:v>0.71023999999999998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37-4997-83AD-AE80B313FF26}"/>
            </c:ext>
          </c:extLst>
        </c:ser>
        <c:ser>
          <c:idx val="1"/>
          <c:order val="1"/>
          <c:tx>
            <c:strRef>
              <c:f>'Table S1'!$F$3</c:f>
              <c:strCache>
                <c:ptCount val="1"/>
                <c:pt idx="0">
                  <c:v>ITER lab average</c:v>
                </c:pt>
              </c:strCache>
            </c:strRef>
          </c:tx>
          <c:spPr>
            <a:ln w="22320">
              <a:solidFill>
                <a:srgbClr val="00B050"/>
              </a:solidFill>
              <a:round/>
            </a:ln>
          </c:spPr>
          <c:marker>
            <c:symbol val="triangle"/>
            <c:size val="8"/>
            <c:spPr>
              <a:solidFill>
                <a:srgbClr val="00B05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'Table S1'!$F$4:$F$23</c:f>
              <c:numCache>
                <c:formatCode>General</c:formatCode>
                <c:ptCount val="20"/>
                <c:pt idx="0">
                  <c:v>0.71024600000000004</c:v>
                </c:pt>
                <c:pt idx="1">
                  <c:v>0.71024600000000004</c:v>
                </c:pt>
                <c:pt idx="2">
                  <c:v>0.71024600000000004</c:v>
                </c:pt>
                <c:pt idx="3">
                  <c:v>0.71024600000000004</c:v>
                </c:pt>
                <c:pt idx="4">
                  <c:v>0.71024600000000004</c:v>
                </c:pt>
                <c:pt idx="5">
                  <c:v>0.71024600000000004</c:v>
                </c:pt>
                <c:pt idx="6">
                  <c:v>0.71024600000000004</c:v>
                </c:pt>
                <c:pt idx="7">
                  <c:v>0.71024600000000004</c:v>
                </c:pt>
                <c:pt idx="8">
                  <c:v>0.71024600000000004</c:v>
                </c:pt>
                <c:pt idx="9">
                  <c:v>0.71024600000000004</c:v>
                </c:pt>
                <c:pt idx="10">
                  <c:v>0.71024600000000004</c:v>
                </c:pt>
                <c:pt idx="11">
                  <c:v>0.71024600000000004</c:v>
                </c:pt>
                <c:pt idx="12">
                  <c:v>0.71024600000000004</c:v>
                </c:pt>
                <c:pt idx="13">
                  <c:v>0.71024600000000004</c:v>
                </c:pt>
                <c:pt idx="14">
                  <c:v>0.71024600000000004</c:v>
                </c:pt>
                <c:pt idx="15">
                  <c:v>0.71024600000000004</c:v>
                </c:pt>
                <c:pt idx="16">
                  <c:v>0.71024600000000004</c:v>
                </c:pt>
                <c:pt idx="17">
                  <c:v>0.71024600000000004</c:v>
                </c:pt>
                <c:pt idx="18">
                  <c:v>0.71024600000000004</c:v>
                </c:pt>
                <c:pt idx="19">
                  <c:v>0.71024600000000004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37-4997-83AD-AE80B313FF26}"/>
            </c:ext>
          </c:extLst>
        </c:ser>
        <c:ser>
          <c:idx val="2"/>
          <c:order val="2"/>
          <c:tx>
            <c:strRef>
              <c:f>'Table S1'!$C$3</c:f>
              <c:strCache>
                <c:ptCount val="1"/>
                <c:pt idx="0">
                  <c:v>Measured 87Sr/86Sr</c:v>
                </c:pt>
              </c:strCache>
            </c:strRef>
          </c:tx>
          <c:spPr>
            <a:ln w="19080">
              <a:solidFill>
                <a:srgbClr val="000000"/>
              </a:solidFill>
              <a:round/>
            </a:ln>
          </c:spPr>
          <c:marker>
            <c:symbol val="x"/>
            <c:size val="8"/>
            <c:spPr>
              <a:solidFill>
                <a:srgbClr val="0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'Table S1'!$D$4:$D$24</c:f>
                <c:numCache>
                  <c:formatCode>General</c:formatCode>
                  <c:ptCount val="21"/>
                  <c:pt idx="0">
                    <c:v>2.5999999999999998E-5</c:v>
                  </c:pt>
                  <c:pt idx="1">
                    <c:v>3.1999999999999999E-5</c:v>
                  </c:pt>
                  <c:pt idx="2">
                    <c:v>4.1E-5</c:v>
                  </c:pt>
                  <c:pt idx="3">
                    <c:v>5.5999999999999999E-5</c:v>
                  </c:pt>
                  <c:pt idx="4">
                    <c:v>4.6999999999999997E-5</c:v>
                  </c:pt>
                  <c:pt idx="5">
                    <c:v>7.2999999999999999E-5</c:v>
                  </c:pt>
                  <c:pt idx="6">
                    <c:v>3.6999999999999998E-5</c:v>
                  </c:pt>
                  <c:pt idx="7">
                    <c:v>6.8999999999999997E-5</c:v>
                  </c:pt>
                  <c:pt idx="8">
                    <c:v>3.1999999999999999E-5</c:v>
                  </c:pt>
                  <c:pt idx="9">
                    <c:v>5.5000000000000002E-5</c:v>
                  </c:pt>
                  <c:pt idx="10">
                    <c:v>6.7000000000000002E-5</c:v>
                  </c:pt>
                  <c:pt idx="11">
                    <c:v>4.6999999999999997E-5</c:v>
                  </c:pt>
                  <c:pt idx="12">
                    <c:v>2.4000000000000001E-5</c:v>
                  </c:pt>
                  <c:pt idx="13">
                    <c:v>3.4E-5</c:v>
                  </c:pt>
                  <c:pt idx="14">
                    <c:v>4.6999999999999997E-5</c:v>
                  </c:pt>
                  <c:pt idx="15">
                    <c:v>5.1E-5</c:v>
                  </c:pt>
                  <c:pt idx="16">
                    <c:v>3.1000000000000001E-5</c:v>
                  </c:pt>
                  <c:pt idx="17">
                    <c:v>3.8000000000000002E-5</c:v>
                  </c:pt>
                  <c:pt idx="18">
                    <c:v>4.1E-5</c:v>
                  </c:pt>
                  <c:pt idx="19">
                    <c:v>4.0000000000000003E-5</c:v>
                  </c:pt>
                  <c:pt idx="20">
                    <c:v>4.3000000000000002E-5</c:v>
                  </c:pt>
                </c:numCache>
              </c:numRef>
            </c:plus>
            <c:minus>
              <c:numRef>
                <c:f>'Table S1'!$D$4:$D$24</c:f>
                <c:numCache>
                  <c:formatCode>General</c:formatCode>
                  <c:ptCount val="21"/>
                  <c:pt idx="0">
                    <c:v>2.5999999999999998E-5</c:v>
                  </c:pt>
                  <c:pt idx="1">
                    <c:v>3.1999999999999999E-5</c:v>
                  </c:pt>
                  <c:pt idx="2">
                    <c:v>4.1E-5</c:v>
                  </c:pt>
                  <c:pt idx="3">
                    <c:v>5.5999999999999999E-5</c:v>
                  </c:pt>
                  <c:pt idx="4">
                    <c:v>4.6999999999999997E-5</c:v>
                  </c:pt>
                  <c:pt idx="5">
                    <c:v>7.2999999999999999E-5</c:v>
                  </c:pt>
                  <c:pt idx="6">
                    <c:v>3.6999999999999998E-5</c:v>
                  </c:pt>
                  <c:pt idx="7">
                    <c:v>6.8999999999999997E-5</c:v>
                  </c:pt>
                  <c:pt idx="8">
                    <c:v>3.1999999999999999E-5</c:v>
                  </c:pt>
                  <c:pt idx="9">
                    <c:v>5.5000000000000002E-5</c:v>
                  </c:pt>
                  <c:pt idx="10">
                    <c:v>6.7000000000000002E-5</c:v>
                  </c:pt>
                  <c:pt idx="11">
                    <c:v>4.6999999999999997E-5</c:v>
                  </c:pt>
                  <c:pt idx="12">
                    <c:v>2.4000000000000001E-5</c:v>
                  </c:pt>
                  <c:pt idx="13">
                    <c:v>3.4E-5</c:v>
                  </c:pt>
                  <c:pt idx="14">
                    <c:v>4.6999999999999997E-5</c:v>
                  </c:pt>
                  <c:pt idx="15">
                    <c:v>5.1E-5</c:v>
                  </c:pt>
                  <c:pt idx="16">
                    <c:v>3.1000000000000001E-5</c:v>
                  </c:pt>
                  <c:pt idx="17">
                    <c:v>3.8000000000000002E-5</c:v>
                  </c:pt>
                  <c:pt idx="18">
                    <c:v>4.1E-5</c:v>
                  </c:pt>
                  <c:pt idx="19">
                    <c:v>4.0000000000000003E-5</c:v>
                  </c:pt>
                  <c:pt idx="20">
                    <c:v>4.3000000000000002E-5</c:v>
                  </c:pt>
                </c:numCache>
              </c:numRef>
            </c:minus>
            <c:spPr>
              <a:ln w="9360">
                <a:solidFill>
                  <a:srgbClr val="000000"/>
                </a:solidFill>
                <a:round/>
              </a:ln>
            </c:spPr>
          </c:errBars>
          <c:val>
            <c:numRef>
              <c:f>'Table S1'!$C$4:$C$23</c:f>
              <c:numCache>
                <c:formatCode>General</c:formatCode>
                <c:ptCount val="20"/>
                <c:pt idx="0">
                  <c:v>0.71024600000000004</c:v>
                </c:pt>
                <c:pt idx="1">
                  <c:v>0.71023899999999995</c:v>
                </c:pt>
                <c:pt idx="2">
                  <c:v>0.71024399999999999</c:v>
                </c:pt>
                <c:pt idx="3">
                  <c:v>0.71024600000000004</c:v>
                </c:pt>
                <c:pt idx="4">
                  <c:v>0.71025300000000002</c:v>
                </c:pt>
                <c:pt idx="5">
                  <c:v>0.71024500000000002</c:v>
                </c:pt>
                <c:pt idx="6">
                  <c:v>0.71023999999999998</c:v>
                </c:pt>
                <c:pt idx="7">
                  <c:v>0.71023499999999995</c:v>
                </c:pt>
                <c:pt idx="8">
                  <c:v>0.71025099999999997</c:v>
                </c:pt>
                <c:pt idx="9">
                  <c:v>0.71025099999999997</c:v>
                </c:pt>
                <c:pt idx="10">
                  <c:v>0.71024200000000004</c:v>
                </c:pt>
                <c:pt idx="11">
                  <c:v>0.71025000000000005</c:v>
                </c:pt>
                <c:pt idx="12">
                  <c:v>0.71025300000000002</c:v>
                </c:pt>
                <c:pt idx="13">
                  <c:v>0.71026500000000004</c:v>
                </c:pt>
                <c:pt idx="14">
                  <c:v>0.71025400000000005</c:v>
                </c:pt>
                <c:pt idx="15">
                  <c:v>0.71024399999999999</c:v>
                </c:pt>
                <c:pt idx="16">
                  <c:v>0.71024900000000002</c:v>
                </c:pt>
                <c:pt idx="17">
                  <c:v>0.71023899999999995</c:v>
                </c:pt>
                <c:pt idx="18">
                  <c:v>0.71024299999999996</c:v>
                </c:pt>
                <c:pt idx="19">
                  <c:v>0.71024200000000004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37-4997-83AD-AE80B313F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4822212"/>
        <c:axId val="95130815"/>
      </c:lineChart>
      <c:catAx>
        <c:axId val="3482221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en-GB" sz="900" b="0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GB" sz="900" b="0" strike="noStrike" spc="-1">
                    <a:solidFill>
                      <a:srgbClr val="000000"/>
                    </a:solidFill>
                    <a:latin typeface="Arial"/>
                  </a:rPr>
                  <a:t>NIST measurement</a:t>
                </a:r>
              </a:p>
            </c:rich>
          </c:tx>
          <c:layout/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95130815"/>
        <c:crosses val="autoZero"/>
        <c:auto val="1"/>
        <c:lblAlgn val="ctr"/>
        <c:lblOffset val="100"/>
        <c:noMultiLvlLbl val="0"/>
      </c:catAx>
      <c:valAx>
        <c:axId val="95130815"/>
        <c:scaling>
          <c:orientation val="minMax"/>
          <c:max val="0.71040000000000003"/>
          <c:min val="0.71009999999999995"/>
        </c:scaling>
        <c:delete val="0"/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GB" sz="900" b="0" strike="noStrike" spc="-1" baseline="3000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GB" sz="900" b="0" strike="noStrike" spc="-1" baseline="30000">
                    <a:solidFill>
                      <a:srgbClr val="000000"/>
                    </a:solidFill>
                    <a:latin typeface="Arial"/>
                  </a:rPr>
                  <a:t>87Sr/86Sr value</a:t>
                </a:r>
              </a:p>
            </c:rich>
          </c:tx>
          <c:layout>
            <c:manualLayout>
              <c:xMode val="edge"/>
              <c:yMode val="edge"/>
              <c:x val="4.0709742216270502E-2"/>
              <c:y val="0.3997308209959620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34822212"/>
        <c:crossesAt val="1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78061600267827302"/>
          <c:y val="1.8842530282638E-3"/>
          <c:w val="0.212862834376779"/>
          <c:h val="0.275927047580591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80">
              <a:noFill/>
            </a:ln>
          </c:spPr>
          <c:marker>
            <c:symbol val="circle"/>
            <c:size val="3"/>
            <c:spPr>
              <a:solidFill>
                <a:srgbClr val="0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'Table S5'!$B$4:$B$94</c:f>
              <c:numCache>
                <c:formatCode>General</c:formatCode>
                <c:ptCount val="9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</c:numCache>
            </c:numRef>
          </c:xVal>
          <c:yVal>
            <c:numRef>
              <c:f>'Table S5'!$A$4:$A$94</c:f>
              <c:numCache>
                <c:formatCode>0.00000</c:formatCode>
                <c:ptCount val="91"/>
                <c:pt idx="0">
                  <c:v>0.70431699999999997</c:v>
                </c:pt>
                <c:pt idx="1">
                  <c:v>0.70471461999999996</c:v>
                </c:pt>
                <c:pt idx="2">
                  <c:v>0.70476300000000003</c:v>
                </c:pt>
                <c:pt idx="3">
                  <c:v>0.70483799999999996</c:v>
                </c:pt>
                <c:pt idx="4">
                  <c:v>0.70489100000000005</c:v>
                </c:pt>
                <c:pt idx="5">
                  <c:v>0.70489241000000002</c:v>
                </c:pt>
                <c:pt idx="6">
                  <c:v>0.70489860000000004</c:v>
                </c:pt>
                <c:pt idx="7">
                  <c:v>0.70489860000000004</c:v>
                </c:pt>
                <c:pt idx="8">
                  <c:v>0.70491800000000004</c:v>
                </c:pt>
                <c:pt idx="9">
                  <c:v>0.70499540000000005</c:v>
                </c:pt>
                <c:pt idx="10">
                  <c:v>0.70514458999999996</c:v>
                </c:pt>
                <c:pt idx="11">
                  <c:v>0.705152</c:v>
                </c:pt>
                <c:pt idx="12">
                  <c:v>0.70523139999999995</c:v>
                </c:pt>
                <c:pt idx="13">
                  <c:v>0.70537099999999997</c:v>
                </c:pt>
                <c:pt idx="14">
                  <c:v>0.70537309999999998</c:v>
                </c:pt>
                <c:pt idx="15">
                  <c:v>0.70543500000000003</c:v>
                </c:pt>
                <c:pt idx="16">
                  <c:v>0.70544799999999996</c:v>
                </c:pt>
                <c:pt idx="17">
                  <c:v>0.70545199999999997</c:v>
                </c:pt>
                <c:pt idx="18">
                  <c:v>0.70546660000000005</c:v>
                </c:pt>
                <c:pt idx="19">
                  <c:v>0.70547057749999997</c:v>
                </c:pt>
                <c:pt idx="20">
                  <c:v>0.70556779999999997</c:v>
                </c:pt>
                <c:pt idx="21">
                  <c:v>0.70558770000000004</c:v>
                </c:pt>
                <c:pt idx="22">
                  <c:v>0.70559766000000002</c:v>
                </c:pt>
                <c:pt idx="23">
                  <c:v>0.70580620000000005</c:v>
                </c:pt>
                <c:pt idx="24">
                  <c:v>0.70587630000000001</c:v>
                </c:pt>
                <c:pt idx="25">
                  <c:v>0.70589800000000003</c:v>
                </c:pt>
                <c:pt idx="26">
                  <c:v>0.70589821330000002</c:v>
                </c:pt>
                <c:pt idx="27">
                  <c:v>0.70593850000000002</c:v>
                </c:pt>
                <c:pt idx="28">
                  <c:v>0.70596099999999995</c:v>
                </c:pt>
                <c:pt idx="29">
                  <c:v>0.70596127239999995</c:v>
                </c:pt>
                <c:pt idx="30">
                  <c:v>0.70598046000000003</c:v>
                </c:pt>
                <c:pt idx="31">
                  <c:v>0.70599434000000005</c:v>
                </c:pt>
                <c:pt idx="32">
                  <c:v>0.70604199999999995</c:v>
                </c:pt>
                <c:pt idx="33">
                  <c:v>0.70606449999999998</c:v>
                </c:pt>
                <c:pt idx="34">
                  <c:v>0.70608433999999998</c:v>
                </c:pt>
                <c:pt idx="35">
                  <c:v>0.70611299999999999</c:v>
                </c:pt>
                <c:pt idx="36">
                  <c:v>0.70617030000000003</c:v>
                </c:pt>
                <c:pt idx="37">
                  <c:v>0.70617260000000004</c:v>
                </c:pt>
                <c:pt idx="38">
                  <c:v>0.70618119999999995</c:v>
                </c:pt>
                <c:pt idx="39">
                  <c:v>0.70618300000000001</c:v>
                </c:pt>
                <c:pt idx="40">
                  <c:v>0.70621979999999995</c:v>
                </c:pt>
                <c:pt idx="41">
                  <c:v>0.70623199999999997</c:v>
                </c:pt>
                <c:pt idx="42">
                  <c:v>0.70623400000000003</c:v>
                </c:pt>
                <c:pt idx="43">
                  <c:v>0.70624339999999997</c:v>
                </c:pt>
                <c:pt idx="44">
                  <c:v>0.70625121000000002</c:v>
                </c:pt>
                <c:pt idx="45">
                  <c:v>0.70626080000000002</c:v>
                </c:pt>
                <c:pt idx="46">
                  <c:v>0.70628170000000001</c:v>
                </c:pt>
                <c:pt idx="47">
                  <c:v>0.70629450000000005</c:v>
                </c:pt>
                <c:pt idx="48">
                  <c:v>0.70630680000000001</c:v>
                </c:pt>
                <c:pt idx="49">
                  <c:v>0.70630700000000002</c:v>
                </c:pt>
                <c:pt idx="50">
                  <c:v>0.70631699999999997</c:v>
                </c:pt>
                <c:pt idx="51">
                  <c:v>0.70632097000000005</c:v>
                </c:pt>
                <c:pt idx="52">
                  <c:v>0.70634410000000003</c:v>
                </c:pt>
                <c:pt idx="53">
                  <c:v>0.70637855000000005</c:v>
                </c:pt>
                <c:pt idx="54">
                  <c:v>0.70638780000000001</c:v>
                </c:pt>
                <c:pt idx="55">
                  <c:v>0.70640079980000003</c:v>
                </c:pt>
                <c:pt idx="56">
                  <c:v>0.70641279999999995</c:v>
                </c:pt>
                <c:pt idx="57">
                  <c:v>0.70641873899999996</c:v>
                </c:pt>
                <c:pt idx="58">
                  <c:v>0.70643180000000005</c:v>
                </c:pt>
                <c:pt idx="59">
                  <c:v>0.70646279999999995</c:v>
                </c:pt>
                <c:pt idx="60">
                  <c:v>0.70648003000000004</c:v>
                </c:pt>
                <c:pt idx="61">
                  <c:v>0.706488</c:v>
                </c:pt>
                <c:pt idx="62">
                  <c:v>0.70650000000000002</c:v>
                </c:pt>
                <c:pt idx="63">
                  <c:v>0.70657899999999996</c:v>
                </c:pt>
                <c:pt idx="64">
                  <c:v>0.70658699999999997</c:v>
                </c:pt>
                <c:pt idx="65">
                  <c:v>0.70661399999999996</c:v>
                </c:pt>
                <c:pt idx="66">
                  <c:v>0.70662060000000004</c:v>
                </c:pt>
                <c:pt idx="67">
                  <c:v>0.70668339999999996</c:v>
                </c:pt>
                <c:pt idx="68">
                  <c:v>0.70677380000000001</c:v>
                </c:pt>
                <c:pt idx="69">
                  <c:v>0.70681859999999996</c:v>
                </c:pt>
                <c:pt idx="70">
                  <c:v>0.70687</c:v>
                </c:pt>
                <c:pt idx="71">
                  <c:v>0.70688695000000001</c:v>
                </c:pt>
                <c:pt idx="72">
                  <c:v>0.70689590000000002</c:v>
                </c:pt>
                <c:pt idx="73">
                  <c:v>0.70689670000000004</c:v>
                </c:pt>
                <c:pt idx="74">
                  <c:v>0.70693360000000005</c:v>
                </c:pt>
                <c:pt idx="75">
                  <c:v>0.70696653600000003</c:v>
                </c:pt>
                <c:pt idx="76">
                  <c:v>0.70704359999999999</c:v>
                </c:pt>
                <c:pt idx="77">
                  <c:v>0.70707103000000004</c:v>
                </c:pt>
                <c:pt idx="78">
                  <c:v>0.70710101000000003</c:v>
                </c:pt>
                <c:pt idx="79">
                  <c:v>0.70717399999999997</c:v>
                </c:pt>
                <c:pt idx="80">
                  <c:v>0.70718270000000005</c:v>
                </c:pt>
                <c:pt idx="81">
                  <c:v>0.70728653200000002</c:v>
                </c:pt>
                <c:pt idx="82">
                  <c:v>0.70759863999999995</c:v>
                </c:pt>
                <c:pt idx="83">
                  <c:v>0.70782389999999995</c:v>
                </c:pt>
                <c:pt idx="84">
                  <c:v>0.70791833999999998</c:v>
                </c:pt>
                <c:pt idx="85">
                  <c:v>0.70809800000000001</c:v>
                </c:pt>
                <c:pt idx="86">
                  <c:v>0.70810660999999997</c:v>
                </c:pt>
                <c:pt idx="87">
                  <c:v>0.70811047999999999</c:v>
                </c:pt>
                <c:pt idx="88">
                  <c:v>0.70827624</c:v>
                </c:pt>
                <c:pt idx="89">
                  <c:v>0.70835661999999999</c:v>
                </c:pt>
                <c:pt idx="90">
                  <c:v>0.70843091219999998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A-43A7-8220-61EA8EAF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49208"/>
        <c:axId val="65148482"/>
      </c:scatterChart>
      <c:valAx>
        <c:axId val="78049208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en-GB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strike="noStrike" spc="-1">
                    <a:solidFill>
                      <a:srgbClr val="595959"/>
                    </a:solidFill>
                    <a:latin typeface="Calibri"/>
                  </a:rPr>
                  <a:t>Rank order (n=91)</a:t>
                </a:r>
              </a:p>
            </c:rich>
          </c:tx>
          <c:layout/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65148482"/>
        <c:crosses val="autoZero"/>
        <c:crossBetween val="midCat"/>
      </c:valAx>
      <c:valAx>
        <c:axId val="6514848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GB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GB" sz="1000" b="0" strike="noStrike" spc="-1">
                    <a:solidFill>
                      <a:srgbClr val="595959"/>
                    </a:solidFill>
                    <a:latin typeface="Calibri"/>
                  </a:rPr>
                  <a:t>Measured 87Sr/86Sr</a:t>
                </a:r>
              </a:p>
            </c:rich>
          </c:tx>
          <c:layout/>
          <c:overlay val="0"/>
          <c:spPr>
            <a:noFill/>
            <a:ln w="0">
              <a:noFill/>
            </a:ln>
          </c:spPr>
        </c:title>
        <c:numFmt formatCode="0.00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78049208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6</xdr:row>
      <xdr:rowOff>161640</xdr:rowOff>
    </xdr:from>
    <xdr:to>
      <xdr:col>6</xdr:col>
      <xdr:colOff>54000</xdr:colOff>
      <xdr:row>28</xdr:row>
      <xdr:rowOff>46440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53160"/>
          <a:ext cx="4991760" cy="3908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31320</xdr:colOff>
      <xdr:row>1</xdr:row>
      <xdr:rowOff>124200</xdr:rowOff>
    </xdr:from>
    <xdr:to>
      <xdr:col>17</xdr:col>
      <xdr:colOff>632880</xdr:colOff>
      <xdr:row>30</xdr:row>
      <xdr:rowOff>154800</xdr:rowOff>
    </xdr:to>
    <xdr:graphicFrame macro="">
      <xdr:nvGraphicFramePr>
        <xdr:cNvPr id="2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414720</xdr:colOff>
      <xdr:row>3</xdr:row>
      <xdr:rowOff>108360</xdr:rowOff>
    </xdr:from>
    <xdr:to>
      <xdr:col>14</xdr:col>
      <xdr:colOff>7200</xdr:colOff>
      <xdr:row>23</xdr:row>
      <xdr:rowOff>66960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zoomScaleNormal="100" workbookViewId="0">
      <selection activeCell="H22" sqref="H22"/>
    </sheetView>
  </sheetViews>
  <sheetFormatPr defaultColWidth="8.77734375" defaultRowHeight="14.4" x14ac:dyDescent="0.3"/>
  <sheetData>
    <row r="2" spans="1:3" x14ac:dyDescent="0.3">
      <c r="B2" s="1" t="s">
        <v>0</v>
      </c>
    </row>
    <row r="4" spans="1:3" x14ac:dyDescent="0.3">
      <c r="A4" s="1" t="s">
        <v>8</v>
      </c>
      <c r="B4" s="1" t="s">
        <v>2</v>
      </c>
      <c r="C4" s="2" t="s">
        <v>10</v>
      </c>
    </row>
    <row r="5" spans="1:3" x14ac:dyDescent="0.3">
      <c r="A5" s="1" t="s">
        <v>1</v>
      </c>
      <c r="B5" s="1" t="s">
        <v>2</v>
      </c>
      <c r="C5" s="2" t="s">
        <v>3</v>
      </c>
    </row>
    <row r="6" spans="1:3" x14ac:dyDescent="0.3">
      <c r="A6" s="1" t="s">
        <v>1</v>
      </c>
      <c r="B6" s="1" t="s">
        <v>4</v>
      </c>
      <c r="C6" s="2" t="s">
        <v>5</v>
      </c>
    </row>
    <row r="7" spans="1:3" x14ac:dyDescent="0.3">
      <c r="A7" s="1" t="s">
        <v>1</v>
      </c>
      <c r="B7" s="1" t="s">
        <v>6</v>
      </c>
      <c r="C7" s="2" t="s">
        <v>7</v>
      </c>
    </row>
    <row r="8" spans="1:3" ht="16.2" x14ac:dyDescent="0.3">
      <c r="A8" s="1" t="s">
        <v>1</v>
      </c>
      <c r="B8" s="1" t="s">
        <v>9</v>
      </c>
      <c r="C8" s="2" t="s">
        <v>12</v>
      </c>
    </row>
    <row r="9" spans="1:3" ht="16.2" x14ac:dyDescent="0.3">
      <c r="A9" s="1" t="s">
        <v>1</v>
      </c>
      <c r="B9" s="1" t="s">
        <v>11</v>
      </c>
      <c r="C9" s="3" t="s">
        <v>13</v>
      </c>
    </row>
    <row r="10" spans="1:3" x14ac:dyDescent="0.3">
      <c r="B10" s="1"/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I27" sqref="I27"/>
    </sheetView>
  </sheetViews>
  <sheetFormatPr defaultColWidth="11.6640625" defaultRowHeight="14.4" x14ac:dyDescent="0.3"/>
  <sheetData>
    <row r="1" spans="1:9" x14ac:dyDescent="0.3">
      <c r="A1" s="1" t="str">
        <f>Header!C4</f>
        <v>Cross-analysis of wine samples by TIMS at the University of Averiro (Portugal) and ITER (Tenerife, Spain) by TIMS</v>
      </c>
    </row>
    <row r="2" spans="1:9" x14ac:dyDescent="0.3">
      <c r="A2" s="1"/>
    </row>
    <row r="3" spans="1:9" ht="13.95" customHeight="1" x14ac:dyDescent="0.3">
      <c r="A3" s="84" t="s">
        <v>66</v>
      </c>
      <c r="B3" s="84"/>
      <c r="C3" s="84"/>
      <c r="D3" s="84"/>
      <c r="E3" s="84"/>
      <c r="F3" s="84"/>
      <c r="G3" s="84"/>
      <c r="H3" s="84"/>
      <c r="I3" s="84"/>
    </row>
    <row r="4" spans="1:9" x14ac:dyDescent="0.3">
      <c r="A4" s="84"/>
      <c r="B4" s="84"/>
      <c r="C4" s="84"/>
      <c r="D4" s="84"/>
      <c r="E4" s="84"/>
      <c r="F4" s="84"/>
      <c r="G4" s="84"/>
      <c r="H4" s="84"/>
      <c r="I4" s="84"/>
    </row>
    <row r="5" spans="1:9" x14ac:dyDescent="0.3">
      <c r="A5" s="84"/>
      <c r="B5" s="84"/>
      <c r="C5" s="84"/>
      <c r="D5" s="84"/>
      <c r="E5" s="84"/>
      <c r="F5" s="84"/>
      <c r="G5" s="84"/>
      <c r="H5" s="84"/>
      <c r="I5" s="84"/>
    </row>
    <row r="6" spans="1:9" x14ac:dyDescent="0.3">
      <c r="A6" s="84"/>
      <c r="B6" s="84"/>
      <c r="C6" s="84"/>
      <c r="D6" s="84"/>
      <c r="E6" s="84"/>
      <c r="F6" s="84"/>
      <c r="G6" s="84"/>
      <c r="H6" s="84"/>
      <c r="I6" s="84"/>
    </row>
    <row r="7" spans="1:9" x14ac:dyDescent="0.3">
      <c r="A7" s="18"/>
    </row>
    <row r="8" spans="1:9" x14ac:dyDescent="0.3">
      <c r="A8" s="18"/>
    </row>
    <row r="9" spans="1:9" x14ac:dyDescent="0.3">
      <c r="A9" s="15"/>
    </row>
    <row r="10" spans="1:9" x14ac:dyDescent="0.3">
      <c r="A10" s="15"/>
    </row>
    <row r="11" spans="1:9" x14ac:dyDescent="0.3">
      <c r="A11" s="15"/>
    </row>
    <row r="21" spans="1:1" x14ac:dyDescent="0.3">
      <c r="A21" s="18"/>
    </row>
  </sheetData>
  <mergeCells count="1">
    <mergeCell ref="A3:I6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4"/>
  <sheetViews>
    <sheetView zoomScaleNormal="100" workbookViewId="0">
      <selection activeCell="F34" sqref="F34"/>
    </sheetView>
  </sheetViews>
  <sheetFormatPr defaultColWidth="10.77734375" defaultRowHeight="14.4" x14ac:dyDescent="0.3"/>
  <cols>
    <col min="1" max="1" width="3" style="4" customWidth="1"/>
    <col min="2" max="2" width="22.88671875" style="4" customWidth="1"/>
    <col min="3" max="3" width="18.88671875" style="4" customWidth="1"/>
    <col min="4" max="4" width="12" style="4" customWidth="1"/>
    <col min="5" max="5" width="17" style="4" customWidth="1"/>
    <col min="6" max="6" width="15.33203125" style="4" customWidth="1"/>
    <col min="7" max="7" width="14.109375" style="4" customWidth="1"/>
    <col min="8" max="8" width="18.44140625" style="4" customWidth="1"/>
    <col min="9" max="64" width="10.6640625" style="4" customWidth="1"/>
  </cols>
  <sheetData>
    <row r="1" spans="1:64" x14ac:dyDescent="0.3">
      <c r="A1" s="5" t="str">
        <f>Header!C5</f>
        <v>Measurements of international Sr isotope standard NIST 987, at the ITER TIMS facility</v>
      </c>
      <c r="B1" s="5"/>
      <c r="C1" s="6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3">
      <c r="A2" s="7"/>
      <c r="B2" s="8"/>
      <c r="C2" s="6"/>
      <c r="D2" s="6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 ht="16.2" x14ac:dyDescent="0.3">
      <c r="A3" s="7"/>
      <c r="B3" s="8" t="s">
        <v>14</v>
      </c>
      <c r="C3" s="6" t="s">
        <v>15</v>
      </c>
      <c r="D3" s="6" t="s">
        <v>16</v>
      </c>
      <c r="E3" s="6" t="s">
        <v>17</v>
      </c>
      <c r="F3" s="9" t="s">
        <v>18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64" x14ac:dyDescent="0.3">
      <c r="A4" s="4">
        <v>1</v>
      </c>
      <c r="B4" s="10" t="s">
        <v>19</v>
      </c>
      <c r="C4" s="10">
        <v>0.71024600000000004</v>
      </c>
      <c r="D4" s="11">
        <v>2.5999999999999998E-5</v>
      </c>
      <c r="E4" s="12">
        <v>0.71023999999999998</v>
      </c>
      <c r="F4" s="9">
        <v>0.71024600000000004</v>
      </c>
      <c r="H4" s="13"/>
      <c r="I4" s="14"/>
    </row>
    <row r="5" spans="1:64" x14ac:dyDescent="0.3">
      <c r="A5" s="4">
        <v>2</v>
      </c>
      <c r="B5" s="10" t="s">
        <v>20</v>
      </c>
      <c r="C5" s="12">
        <v>0.71023899999999995</v>
      </c>
      <c r="D5" s="11">
        <v>3.1999999999999999E-5</v>
      </c>
      <c r="E5" s="12">
        <v>0.71023999999999998</v>
      </c>
      <c r="F5" s="9">
        <v>0.71024600000000004</v>
      </c>
      <c r="G5" s="15"/>
      <c r="H5" s="16"/>
      <c r="I5" s="14"/>
    </row>
    <row r="6" spans="1:64" x14ac:dyDescent="0.3">
      <c r="A6" s="4">
        <v>3</v>
      </c>
      <c r="B6" s="10" t="s">
        <v>21</v>
      </c>
      <c r="C6" s="12">
        <v>0.71024399999999999</v>
      </c>
      <c r="D6" s="11">
        <v>4.1E-5</v>
      </c>
      <c r="E6" s="12">
        <v>0.71023999999999998</v>
      </c>
      <c r="F6" s="9">
        <v>0.71024600000000004</v>
      </c>
      <c r="H6" s="16"/>
      <c r="I6" s="14"/>
    </row>
    <row r="7" spans="1:64" x14ac:dyDescent="0.3">
      <c r="A7" s="4">
        <v>4</v>
      </c>
      <c r="B7" s="10" t="s">
        <v>22</v>
      </c>
      <c r="C7" s="12">
        <v>0.71024600000000004</v>
      </c>
      <c r="D7" s="11">
        <v>5.5999999999999999E-5</v>
      </c>
      <c r="E7" s="12">
        <v>0.71023999999999998</v>
      </c>
      <c r="F7" s="9">
        <v>0.71024600000000004</v>
      </c>
      <c r="H7" s="16"/>
      <c r="I7" s="14"/>
    </row>
    <row r="8" spans="1:64" x14ac:dyDescent="0.3">
      <c r="A8" s="4">
        <v>5</v>
      </c>
      <c r="B8" s="10" t="s">
        <v>23</v>
      </c>
      <c r="C8" s="12">
        <v>0.71025300000000002</v>
      </c>
      <c r="D8" s="11">
        <v>4.6999999999999997E-5</v>
      </c>
      <c r="E8" s="12">
        <v>0.71023999999999998</v>
      </c>
      <c r="F8" s="9">
        <v>0.71024600000000004</v>
      </c>
      <c r="H8" s="16"/>
      <c r="I8" s="14"/>
    </row>
    <row r="9" spans="1:64" x14ac:dyDescent="0.3">
      <c r="A9" s="4">
        <v>6</v>
      </c>
      <c r="B9" s="10" t="s">
        <v>24</v>
      </c>
      <c r="C9" s="12">
        <v>0.71024500000000002</v>
      </c>
      <c r="D9" s="11">
        <v>7.2999999999999999E-5</v>
      </c>
      <c r="E9" s="12">
        <v>0.71023999999999998</v>
      </c>
      <c r="F9" s="9">
        <v>0.71024600000000004</v>
      </c>
      <c r="H9" s="16"/>
      <c r="I9" s="14"/>
    </row>
    <row r="10" spans="1:64" x14ac:dyDescent="0.3">
      <c r="A10" s="4">
        <v>7</v>
      </c>
      <c r="B10" s="10" t="s">
        <v>25</v>
      </c>
      <c r="C10" s="12">
        <v>0.71023999999999998</v>
      </c>
      <c r="D10" s="11">
        <v>3.6999999999999998E-5</v>
      </c>
      <c r="E10" s="12">
        <v>0.71023999999999998</v>
      </c>
      <c r="F10" s="9">
        <v>0.71024600000000004</v>
      </c>
      <c r="H10" s="16"/>
      <c r="I10" s="14"/>
    </row>
    <row r="11" spans="1:64" x14ac:dyDescent="0.3">
      <c r="A11" s="4">
        <v>8</v>
      </c>
      <c r="B11" s="10" t="s">
        <v>26</v>
      </c>
      <c r="C11" s="12">
        <v>0.71023499999999995</v>
      </c>
      <c r="D11" s="11">
        <v>6.8999999999999997E-5</v>
      </c>
      <c r="E11" s="12">
        <v>0.71023999999999998</v>
      </c>
      <c r="F11" s="9">
        <v>0.71024600000000004</v>
      </c>
      <c r="H11" s="16"/>
      <c r="I11" s="14"/>
    </row>
    <row r="12" spans="1:64" x14ac:dyDescent="0.3">
      <c r="A12" s="4">
        <v>9</v>
      </c>
      <c r="B12" s="10" t="s">
        <v>27</v>
      </c>
      <c r="C12" s="12">
        <v>0.71025099999999997</v>
      </c>
      <c r="D12" s="11">
        <v>3.1999999999999999E-5</v>
      </c>
      <c r="E12" s="12">
        <v>0.71023999999999998</v>
      </c>
      <c r="F12" s="9">
        <v>0.71024600000000004</v>
      </c>
      <c r="H12" s="16"/>
      <c r="I12" s="14"/>
    </row>
    <row r="13" spans="1:64" x14ac:dyDescent="0.3">
      <c r="A13" s="4">
        <v>10</v>
      </c>
      <c r="B13" s="10" t="s">
        <v>28</v>
      </c>
      <c r="C13" s="12">
        <v>0.71025099999999997</v>
      </c>
      <c r="D13" s="11">
        <v>5.5000000000000002E-5</v>
      </c>
      <c r="E13" s="12">
        <v>0.71023999999999998</v>
      </c>
      <c r="F13" s="9">
        <v>0.71024600000000004</v>
      </c>
      <c r="H13" s="16"/>
      <c r="I13" s="14"/>
    </row>
    <row r="14" spans="1:64" x14ac:dyDescent="0.3">
      <c r="A14" s="4">
        <v>11</v>
      </c>
      <c r="B14" s="10" t="s">
        <v>29</v>
      </c>
      <c r="C14" s="12">
        <v>0.71024200000000004</v>
      </c>
      <c r="D14" s="11">
        <v>6.7000000000000002E-5</v>
      </c>
      <c r="E14" s="12">
        <v>0.71023999999999998</v>
      </c>
      <c r="F14" s="9">
        <v>0.71024600000000004</v>
      </c>
      <c r="H14" s="16"/>
      <c r="I14" s="14"/>
    </row>
    <row r="15" spans="1:64" x14ac:dyDescent="0.3">
      <c r="A15" s="4">
        <v>12</v>
      </c>
      <c r="B15" s="10" t="s">
        <v>30</v>
      </c>
      <c r="C15" s="12">
        <v>0.71025000000000005</v>
      </c>
      <c r="D15" s="11">
        <v>4.6999999999999997E-5</v>
      </c>
      <c r="E15" s="12">
        <v>0.71023999999999998</v>
      </c>
      <c r="F15" s="9">
        <v>0.71024600000000004</v>
      </c>
      <c r="H15" s="16"/>
      <c r="I15" s="14"/>
    </row>
    <row r="16" spans="1:64" x14ac:dyDescent="0.3">
      <c r="A16" s="4">
        <v>13</v>
      </c>
      <c r="B16" s="10" t="s">
        <v>31</v>
      </c>
      <c r="C16" s="12">
        <v>0.71025300000000002</v>
      </c>
      <c r="D16" s="11">
        <v>2.4000000000000001E-5</v>
      </c>
      <c r="E16" s="12">
        <v>0.71023999999999998</v>
      </c>
      <c r="F16" s="9">
        <v>0.71024600000000004</v>
      </c>
      <c r="H16" s="16"/>
      <c r="I16" s="14"/>
    </row>
    <row r="17" spans="1:9" x14ac:dyDescent="0.3">
      <c r="A17" s="4">
        <v>14</v>
      </c>
      <c r="B17" s="10" t="s">
        <v>32</v>
      </c>
      <c r="C17" s="12">
        <v>0.71026500000000004</v>
      </c>
      <c r="D17" s="11">
        <v>3.4E-5</v>
      </c>
      <c r="E17" s="12">
        <v>0.71023999999999998</v>
      </c>
      <c r="F17" s="9">
        <v>0.71024600000000004</v>
      </c>
      <c r="H17" s="16"/>
      <c r="I17" s="14"/>
    </row>
    <row r="18" spans="1:9" x14ac:dyDescent="0.3">
      <c r="A18" s="4">
        <v>15</v>
      </c>
      <c r="B18" s="10" t="s">
        <v>33</v>
      </c>
      <c r="C18" s="12">
        <v>0.71025400000000005</v>
      </c>
      <c r="D18" s="11">
        <v>4.6999999999999997E-5</v>
      </c>
      <c r="E18" s="12">
        <v>0.71023999999999998</v>
      </c>
      <c r="F18" s="9">
        <v>0.71024600000000004</v>
      </c>
      <c r="H18" s="16"/>
      <c r="I18" s="14"/>
    </row>
    <row r="19" spans="1:9" x14ac:dyDescent="0.3">
      <c r="A19" s="4">
        <v>16</v>
      </c>
      <c r="B19" s="10" t="s">
        <v>34</v>
      </c>
      <c r="C19" s="12">
        <v>0.71024399999999999</v>
      </c>
      <c r="D19" s="11">
        <v>5.1E-5</v>
      </c>
      <c r="E19" s="12">
        <v>0.71023999999999998</v>
      </c>
      <c r="F19" s="9">
        <v>0.71024600000000004</v>
      </c>
      <c r="H19" s="16"/>
      <c r="I19" s="14"/>
    </row>
    <row r="20" spans="1:9" x14ac:dyDescent="0.3">
      <c r="A20" s="4">
        <v>17</v>
      </c>
      <c r="B20" s="10" t="s">
        <v>35</v>
      </c>
      <c r="C20" s="12">
        <v>0.71024900000000002</v>
      </c>
      <c r="D20" s="11">
        <v>3.1000000000000001E-5</v>
      </c>
      <c r="E20" s="12">
        <v>0.71023999999999998</v>
      </c>
      <c r="F20" s="9">
        <v>0.71024600000000004</v>
      </c>
      <c r="H20" s="16"/>
      <c r="I20" s="14"/>
    </row>
    <row r="21" spans="1:9" x14ac:dyDescent="0.3">
      <c r="A21" s="4">
        <v>18</v>
      </c>
      <c r="B21" s="10" t="s">
        <v>36</v>
      </c>
      <c r="C21" s="12">
        <v>0.71023899999999995</v>
      </c>
      <c r="D21" s="11">
        <v>3.8000000000000002E-5</v>
      </c>
      <c r="E21" s="12">
        <v>0.71023999999999998</v>
      </c>
      <c r="F21" s="9">
        <v>0.71024600000000004</v>
      </c>
      <c r="H21" s="16"/>
      <c r="I21" s="14"/>
    </row>
    <row r="22" spans="1:9" x14ac:dyDescent="0.3">
      <c r="A22" s="4">
        <v>19</v>
      </c>
      <c r="B22" s="10" t="s">
        <v>37</v>
      </c>
      <c r="C22" s="12">
        <v>0.71024299999999996</v>
      </c>
      <c r="D22" s="11">
        <v>4.1E-5</v>
      </c>
      <c r="E22" s="12">
        <v>0.71023999999999998</v>
      </c>
      <c r="F22" s="9">
        <v>0.71024600000000004</v>
      </c>
      <c r="H22" s="16"/>
      <c r="I22" s="14"/>
    </row>
    <row r="23" spans="1:9" x14ac:dyDescent="0.3">
      <c r="A23" s="4">
        <v>20</v>
      </c>
      <c r="B23" s="10" t="s">
        <v>38</v>
      </c>
      <c r="C23" s="12">
        <v>0.71024200000000004</v>
      </c>
      <c r="D23" s="11">
        <v>4.0000000000000003E-5</v>
      </c>
      <c r="E23" s="12">
        <v>0.71023999999999998</v>
      </c>
      <c r="F23" s="9">
        <v>0.71024600000000004</v>
      </c>
      <c r="H23" s="16"/>
      <c r="I23" s="14"/>
    </row>
    <row r="24" spans="1:9" x14ac:dyDescent="0.3">
      <c r="B24" s="12" t="s">
        <v>18</v>
      </c>
      <c r="C24" s="12">
        <v>0.71024600000000004</v>
      </c>
      <c r="D24" s="11">
        <v>4.3000000000000002E-5</v>
      </c>
      <c r="E24" s="12"/>
      <c r="F24" s="4" t="s">
        <v>39</v>
      </c>
      <c r="H24" s="14"/>
      <c r="I24" s="14"/>
    </row>
  </sheetData>
  <pageMargins left="0.7" right="0.7" top="0.75" bottom="0.75" header="0.51180555555555496" footer="0.51180555555555496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A2" sqref="A2"/>
    </sheetView>
  </sheetViews>
  <sheetFormatPr defaultColWidth="10.77734375" defaultRowHeight="14.4" x14ac:dyDescent="0.3"/>
  <cols>
    <col min="1" max="3" width="10.6640625" style="4" customWidth="1"/>
    <col min="4" max="4" width="12.109375" style="4" customWidth="1"/>
    <col min="5" max="64" width="10.6640625" style="4" customWidth="1"/>
  </cols>
  <sheetData>
    <row r="1" spans="1:8" x14ac:dyDescent="0.3">
      <c r="A1" s="1" t="str">
        <f>Header!C6</f>
        <v>ITER Clean laboratory blank concentrations (contamination testing for TIMS samples)</v>
      </c>
    </row>
    <row r="3" spans="1:8" ht="13.95" customHeight="1" x14ac:dyDescent="0.3">
      <c r="A3" s="84" t="s">
        <v>40</v>
      </c>
      <c r="B3" s="84"/>
      <c r="C3" s="84"/>
      <c r="D3" s="84"/>
      <c r="E3" s="84"/>
      <c r="F3" s="84"/>
      <c r="G3" s="84"/>
      <c r="H3" s="84"/>
    </row>
    <row r="4" spans="1:8" x14ac:dyDescent="0.3">
      <c r="A4" s="84"/>
      <c r="B4" s="84"/>
      <c r="C4" s="84"/>
      <c r="D4" s="84"/>
      <c r="E4" s="84"/>
      <c r="F4" s="84"/>
      <c r="G4" s="84"/>
      <c r="H4" s="84"/>
    </row>
    <row r="6" spans="1:8" x14ac:dyDescent="0.3">
      <c r="A6" s="6" t="s">
        <v>41</v>
      </c>
      <c r="B6" s="6" t="s">
        <v>42</v>
      </c>
      <c r="C6" s="6" t="s">
        <v>43</v>
      </c>
      <c r="D6" s="6" t="s">
        <v>44</v>
      </c>
    </row>
    <row r="7" spans="1:8" x14ac:dyDescent="0.3">
      <c r="A7" s="12" t="s">
        <v>45</v>
      </c>
      <c r="B7" s="12" t="s">
        <v>46</v>
      </c>
      <c r="C7" s="12">
        <v>4.5999999999999996</v>
      </c>
      <c r="D7" s="12">
        <v>150</v>
      </c>
    </row>
    <row r="8" spans="1:8" x14ac:dyDescent="0.3">
      <c r="A8" s="12" t="s">
        <v>47</v>
      </c>
      <c r="B8" s="12" t="s">
        <v>48</v>
      </c>
      <c r="C8" s="12">
        <v>3.2</v>
      </c>
      <c r="D8" s="12">
        <v>190</v>
      </c>
    </row>
    <row r="9" spans="1:8" x14ac:dyDescent="0.3">
      <c r="A9" s="12" t="s">
        <v>49</v>
      </c>
      <c r="B9" s="12" t="s">
        <v>50</v>
      </c>
      <c r="C9" s="12">
        <v>5.2</v>
      </c>
      <c r="D9" s="12">
        <v>210</v>
      </c>
    </row>
    <row r="10" spans="1:8" x14ac:dyDescent="0.3">
      <c r="A10" s="12" t="s">
        <v>51</v>
      </c>
      <c r="B10" s="12">
        <v>0.125</v>
      </c>
      <c r="C10" s="12">
        <v>2.6</v>
      </c>
      <c r="D10" s="12">
        <v>125</v>
      </c>
    </row>
    <row r="11" spans="1:8" x14ac:dyDescent="0.3">
      <c r="A11" s="12" t="s">
        <v>52</v>
      </c>
      <c r="B11" s="12">
        <v>0.128</v>
      </c>
      <c r="C11" s="12">
        <v>3.5</v>
      </c>
      <c r="D11" s="12">
        <v>128</v>
      </c>
    </row>
    <row r="12" spans="1:8" x14ac:dyDescent="0.3">
      <c r="A12" s="12" t="s">
        <v>53</v>
      </c>
      <c r="B12" s="12">
        <v>0.33200000000000002</v>
      </c>
      <c r="C12" s="12">
        <v>1.8</v>
      </c>
      <c r="D12" s="12">
        <v>332</v>
      </c>
    </row>
    <row r="13" spans="1:8" x14ac:dyDescent="0.3">
      <c r="A13" s="12" t="s">
        <v>54</v>
      </c>
      <c r="B13" s="12">
        <v>0.3</v>
      </c>
      <c r="C13" s="12">
        <v>2.8</v>
      </c>
      <c r="D13" s="12">
        <v>300</v>
      </c>
    </row>
    <row r="15" spans="1:8" x14ac:dyDescent="0.3">
      <c r="B15" s="17"/>
    </row>
  </sheetData>
  <mergeCells count="1">
    <mergeCell ref="A3:H4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"/>
  <sheetViews>
    <sheetView zoomScaleNormal="100" workbookViewId="0"/>
  </sheetViews>
  <sheetFormatPr defaultColWidth="11.6640625" defaultRowHeight="14.4" x14ac:dyDescent="0.3"/>
  <cols>
    <col min="1" max="1" width="11.5546875" style="4" customWidth="1"/>
    <col min="2" max="2" width="100.6640625" style="4" customWidth="1"/>
    <col min="3" max="64" width="11.5546875" style="4" customWidth="1"/>
  </cols>
  <sheetData>
    <row r="1" spans="1:2" x14ac:dyDescent="0.3">
      <c r="A1" s="1" t="str">
        <f>Header!C7</f>
        <v>University of Aveiro (Portugal) Sr purification methodology</v>
      </c>
      <c r="B1" s="18"/>
    </row>
    <row r="2" spans="1:2" x14ac:dyDescent="0.3">
      <c r="A2" s="18"/>
      <c r="B2" s="18"/>
    </row>
    <row r="3" spans="1:2" x14ac:dyDescent="0.3">
      <c r="A3" s="12">
        <v>1</v>
      </c>
      <c r="B3" s="18" t="s">
        <v>55</v>
      </c>
    </row>
    <row r="4" spans="1:2" x14ac:dyDescent="0.3">
      <c r="A4" s="12">
        <v>2</v>
      </c>
      <c r="B4" s="18" t="s">
        <v>56</v>
      </c>
    </row>
    <row r="5" spans="1:2" x14ac:dyDescent="0.3">
      <c r="A5" s="12">
        <v>3</v>
      </c>
      <c r="B5" s="18" t="s">
        <v>57</v>
      </c>
    </row>
    <row r="6" spans="1:2" x14ac:dyDescent="0.3">
      <c r="A6" s="12">
        <v>4</v>
      </c>
      <c r="B6" s="18" t="s">
        <v>58</v>
      </c>
    </row>
    <row r="7" spans="1:2" x14ac:dyDescent="0.3">
      <c r="A7" s="12">
        <v>5</v>
      </c>
      <c r="B7" s="18" t="s">
        <v>59</v>
      </c>
    </row>
    <row r="8" spans="1:2" x14ac:dyDescent="0.3">
      <c r="A8" s="12">
        <v>6</v>
      </c>
      <c r="B8" s="18" t="s">
        <v>60</v>
      </c>
    </row>
    <row r="9" spans="1:2" x14ac:dyDescent="0.3">
      <c r="A9" s="12">
        <v>7</v>
      </c>
      <c r="B9" s="18" t="s">
        <v>61</v>
      </c>
    </row>
    <row r="10" spans="1:2" x14ac:dyDescent="0.3">
      <c r="A10" s="12">
        <v>8</v>
      </c>
      <c r="B10" s="18" t="s">
        <v>62</v>
      </c>
    </row>
    <row r="11" spans="1:2" x14ac:dyDescent="0.3">
      <c r="A11" s="12">
        <v>9</v>
      </c>
      <c r="B11" s="18" t="s">
        <v>63</v>
      </c>
    </row>
    <row r="12" spans="1:2" x14ac:dyDescent="0.3">
      <c r="A12" s="12">
        <v>10</v>
      </c>
      <c r="B12" s="18" t="s">
        <v>64</v>
      </c>
    </row>
    <row r="13" spans="1:2" x14ac:dyDescent="0.3">
      <c r="A13" s="12">
        <v>11</v>
      </c>
      <c r="B13" s="18" t="s">
        <v>65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130"/>
  <sheetViews>
    <sheetView topLeftCell="A43" zoomScaleNormal="100" workbookViewId="0">
      <selection activeCell="D66" sqref="D66"/>
    </sheetView>
  </sheetViews>
  <sheetFormatPr defaultColWidth="11.6640625" defaultRowHeight="14.4" x14ac:dyDescent="0.3"/>
  <cols>
    <col min="1" max="1" width="28.88671875" style="12" customWidth="1"/>
    <col min="2" max="2" width="9.88671875" style="12" customWidth="1"/>
    <col min="3" max="3" width="24" style="12" customWidth="1"/>
    <col min="4" max="4" width="79.21875" style="12" customWidth="1"/>
    <col min="5" max="5" width="17.6640625" style="12" customWidth="1"/>
    <col min="6" max="7" width="11.5546875" style="12" customWidth="1"/>
    <col min="8" max="11" width="11.5546875" style="18" customWidth="1"/>
    <col min="12" max="12" width="24.6640625" style="18" customWidth="1"/>
    <col min="13" max="13" width="25.44140625" style="18" customWidth="1"/>
    <col min="14" max="14" width="24.109375" style="18" customWidth="1"/>
    <col min="15" max="64" width="11.5546875" style="18" customWidth="1"/>
  </cols>
  <sheetData>
    <row r="1" spans="1:1022" ht="19.8" x14ac:dyDescent="0.35">
      <c r="A1" s="19" t="s">
        <v>67</v>
      </c>
    </row>
    <row r="3" spans="1:1022" s="27" customFormat="1" ht="34.799999999999997" x14ac:dyDescent="0.35">
      <c r="A3" s="20" t="s">
        <v>68</v>
      </c>
      <c r="B3" s="21" t="s">
        <v>69</v>
      </c>
      <c r="C3" s="21" t="s">
        <v>70</v>
      </c>
      <c r="D3" s="20" t="s">
        <v>71</v>
      </c>
      <c r="E3" s="21" t="s">
        <v>72</v>
      </c>
      <c r="F3" s="22" t="s">
        <v>42</v>
      </c>
      <c r="G3" s="21" t="s">
        <v>73</v>
      </c>
      <c r="H3" s="23" t="s">
        <v>74</v>
      </c>
      <c r="I3" s="21" t="s">
        <v>16</v>
      </c>
      <c r="J3" s="24"/>
      <c r="K3" s="20"/>
      <c r="L3" s="25" t="s">
        <v>75</v>
      </c>
      <c r="M3" s="26" t="s">
        <v>76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AMH3" s="28"/>
    </row>
    <row r="4" spans="1:1022" x14ac:dyDescent="0.3">
      <c r="A4" s="29" t="s">
        <v>77</v>
      </c>
      <c r="B4" s="30">
        <v>2016</v>
      </c>
      <c r="C4" s="31" t="s">
        <v>78</v>
      </c>
      <c r="D4" s="32"/>
      <c r="E4" s="31" t="s">
        <v>79</v>
      </c>
      <c r="F4" s="33">
        <v>1045.9281529924201</v>
      </c>
      <c r="G4" s="34">
        <v>2.26282634107248</v>
      </c>
      <c r="H4" s="35">
        <v>0.70546660000000005</v>
      </c>
      <c r="I4" s="36">
        <v>1.83421316E-5</v>
      </c>
      <c r="J4" s="37"/>
      <c r="K4" s="32" t="s">
        <v>80</v>
      </c>
      <c r="L4" s="38">
        <f>AVERAGE(F5,F7:F8,F12:F14,F16)</f>
        <v>1454.9695190548277</v>
      </c>
      <c r="M4" s="39">
        <f>AVERAGE(H5,H7:H8,H12:H14,H16)</f>
        <v>0.70648997714285711</v>
      </c>
    </row>
    <row r="5" spans="1:1022" x14ac:dyDescent="0.3">
      <c r="A5" s="29" t="s">
        <v>77</v>
      </c>
      <c r="B5" s="30">
        <v>2013</v>
      </c>
      <c r="C5" s="31" t="s">
        <v>81</v>
      </c>
      <c r="D5" s="32"/>
      <c r="E5" s="31" t="s">
        <v>82</v>
      </c>
      <c r="F5" s="33">
        <v>894.06573942857301</v>
      </c>
      <c r="G5" s="34">
        <v>3.9291680812436098</v>
      </c>
      <c r="H5" s="40">
        <v>0.70759863999999995</v>
      </c>
      <c r="I5" s="41">
        <v>6.7058596169999998E-5</v>
      </c>
      <c r="J5" s="42"/>
      <c r="K5" s="32" t="s">
        <v>83</v>
      </c>
      <c r="L5" s="38">
        <f>AVERAGE(F9:F11,F15)</f>
        <v>842.75451252806749</v>
      </c>
      <c r="M5" s="39">
        <f>AVERAGE(H9:H11,H15)</f>
        <v>0.70560925749999992</v>
      </c>
    </row>
    <row r="6" spans="1:1022" x14ac:dyDescent="0.3">
      <c r="A6" s="29" t="s">
        <v>77</v>
      </c>
      <c r="B6" s="30">
        <v>2016</v>
      </c>
      <c r="C6" s="31" t="s">
        <v>84</v>
      </c>
      <c r="D6" s="32"/>
      <c r="E6" s="31" t="s">
        <v>79</v>
      </c>
      <c r="F6" s="33">
        <v>1781.6909615750101</v>
      </c>
      <c r="G6" s="34">
        <v>2.3412170006703499</v>
      </c>
      <c r="H6" s="35">
        <v>0.70489860000000004</v>
      </c>
      <c r="I6" s="36">
        <v>2.39665524E-5</v>
      </c>
      <c r="J6" s="37"/>
      <c r="K6" s="32" t="s">
        <v>85</v>
      </c>
      <c r="L6" s="38">
        <f>AVERAGE(F4,F6)</f>
        <v>1413.8095572837151</v>
      </c>
      <c r="M6" s="39">
        <f>AVERAGE(H4,H6)</f>
        <v>0.7051826000000001</v>
      </c>
    </row>
    <row r="7" spans="1:1022" x14ac:dyDescent="0.3">
      <c r="A7" s="29" t="s">
        <v>77</v>
      </c>
      <c r="B7" s="30">
        <v>2016</v>
      </c>
      <c r="C7" s="31" t="s">
        <v>86</v>
      </c>
      <c r="D7" s="32" t="s">
        <v>87</v>
      </c>
      <c r="E7" s="31" t="s">
        <v>82</v>
      </c>
      <c r="F7" s="33">
        <v>2827.4506224462302</v>
      </c>
      <c r="G7" s="34">
        <v>3.7682084359038801</v>
      </c>
      <c r="H7" s="40">
        <v>0.70471461999999996</v>
      </c>
      <c r="I7" s="41">
        <v>5.6898089E-5</v>
      </c>
      <c r="J7" s="42"/>
      <c r="K7" s="43"/>
      <c r="L7" s="44"/>
      <c r="M7" s="45"/>
    </row>
    <row r="8" spans="1:1022" x14ac:dyDescent="0.3">
      <c r="A8" s="29" t="s">
        <v>77</v>
      </c>
      <c r="B8" s="30">
        <v>2016</v>
      </c>
      <c r="C8" s="31" t="s">
        <v>88</v>
      </c>
      <c r="D8" s="32" t="s">
        <v>89</v>
      </c>
      <c r="E8" s="31" t="s">
        <v>82</v>
      </c>
      <c r="F8" s="33">
        <v>1692.2821126605299</v>
      </c>
      <c r="G8" s="34">
        <v>2.0449261801864398</v>
      </c>
      <c r="H8" s="46">
        <v>0.70545199999999997</v>
      </c>
      <c r="I8" s="47">
        <v>2.3E-5</v>
      </c>
      <c r="J8" s="48"/>
      <c r="K8" s="43"/>
      <c r="L8" s="44"/>
      <c r="M8" s="45"/>
    </row>
    <row r="9" spans="1:1022" x14ac:dyDescent="0.3">
      <c r="A9" s="29" t="s">
        <v>77</v>
      </c>
      <c r="B9" s="30">
        <v>2016</v>
      </c>
      <c r="C9" s="31" t="s">
        <v>90</v>
      </c>
      <c r="D9" s="32"/>
      <c r="E9" s="31" t="s">
        <v>91</v>
      </c>
      <c r="F9" s="33">
        <v>1053.94173671824</v>
      </c>
      <c r="G9" s="34">
        <v>1.43148309195511</v>
      </c>
      <c r="H9" s="46">
        <v>0.70604199999999995</v>
      </c>
      <c r="I9" s="47">
        <v>2.3E-5</v>
      </c>
      <c r="J9" s="48"/>
      <c r="K9" s="32"/>
      <c r="L9" s="38"/>
      <c r="M9" s="39"/>
    </row>
    <row r="10" spans="1:1022" x14ac:dyDescent="0.3">
      <c r="A10" s="29" t="s">
        <v>77</v>
      </c>
      <c r="B10" s="30">
        <v>2016</v>
      </c>
      <c r="C10" s="31" t="s">
        <v>92</v>
      </c>
      <c r="D10" s="32"/>
      <c r="E10" s="31" t="s">
        <v>91</v>
      </c>
      <c r="F10" s="33">
        <v>717.86915792618004</v>
      </c>
      <c r="G10" s="34">
        <v>1.43165664784986</v>
      </c>
      <c r="H10" s="46">
        <v>0.705152</v>
      </c>
      <c r="I10" s="47">
        <v>1.8E-5</v>
      </c>
      <c r="J10" s="48"/>
      <c r="K10" s="32"/>
      <c r="L10" s="38"/>
      <c r="M10" s="39"/>
    </row>
    <row r="11" spans="1:1022" x14ac:dyDescent="0.3">
      <c r="A11" s="29" t="s">
        <v>77</v>
      </c>
      <c r="B11" s="30">
        <v>2016</v>
      </c>
      <c r="C11" s="31" t="s">
        <v>93</v>
      </c>
      <c r="D11" s="32" t="s">
        <v>94</v>
      </c>
      <c r="E11" s="31" t="s">
        <v>91</v>
      </c>
      <c r="F11" s="33">
        <v>1109.19722780188</v>
      </c>
      <c r="G11" s="34">
        <v>2.2874410315101401</v>
      </c>
      <c r="H11" s="46">
        <v>0.70476300000000003</v>
      </c>
      <c r="I11" s="47">
        <v>2.0999999999999999E-5</v>
      </c>
      <c r="J11" s="48"/>
      <c r="K11" s="32"/>
      <c r="L11" s="38"/>
      <c r="M11" s="39"/>
    </row>
    <row r="12" spans="1:1022" x14ac:dyDescent="0.3">
      <c r="A12" s="29" t="s">
        <v>77</v>
      </c>
      <c r="B12" s="30">
        <v>2015</v>
      </c>
      <c r="C12" s="31" t="s">
        <v>95</v>
      </c>
      <c r="D12" s="32"/>
      <c r="E12" s="31" t="s">
        <v>82</v>
      </c>
      <c r="F12" s="33">
        <v>2207.6473847454399</v>
      </c>
      <c r="G12" s="34">
        <v>2.2976745988140799</v>
      </c>
      <c r="H12" s="46">
        <v>0.70489100000000005</v>
      </c>
      <c r="I12" s="47">
        <v>2.0000000000000002E-5</v>
      </c>
      <c r="J12" s="48"/>
      <c r="K12" s="32"/>
      <c r="L12" s="38"/>
      <c r="M12" s="39"/>
    </row>
    <row r="13" spans="1:1022" x14ac:dyDescent="0.3">
      <c r="A13" s="29" t="s">
        <v>77</v>
      </c>
      <c r="B13" s="30">
        <v>2016</v>
      </c>
      <c r="C13" s="31" t="s">
        <v>96</v>
      </c>
      <c r="D13" s="49" t="s">
        <v>97</v>
      </c>
      <c r="E13" s="31" t="s">
        <v>82</v>
      </c>
      <c r="F13" s="33">
        <v>940.11331785944901</v>
      </c>
      <c r="G13" s="34">
        <v>2.5405568747796399</v>
      </c>
      <c r="H13" s="46">
        <v>0.70657899999999996</v>
      </c>
      <c r="I13" s="47">
        <v>2.0999999999999999E-5</v>
      </c>
      <c r="J13" s="48"/>
      <c r="K13" s="32"/>
      <c r="L13" s="38"/>
      <c r="M13" s="39"/>
    </row>
    <row r="14" spans="1:1022" x14ac:dyDescent="0.3">
      <c r="A14" s="29" t="s">
        <v>77</v>
      </c>
      <c r="B14" s="30">
        <v>2017</v>
      </c>
      <c r="C14" s="31" t="s">
        <v>98</v>
      </c>
      <c r="D14" s="32" t="s">
        <v>99</v>
      </c>
      <c r="E14" s="31" t="s">
        <v>82</v>
      </c>
      <c r="F14" s="33">
        <v>877.664825598211</v>
      </c>
      <c r="G14" s="34">
        <v>2.67850848721497</v>
      </c>
      <c r="H14" s="40">
        <v>0.70827624</v>
      </c>
      <c r="I14" s="41">
        <v>7.7698427999999998E-5</v>
      </c>
      <c r="J14" s="42"/>
      <c r="K14" s="32"/>
      <c r="L14" s="38"/>
      <c r="M14" s="39"/>
    </row>
    <row r="15" spans="1:1022" x14ac:dyDescent="0.3">
      <c r="A15" s="29" t="s">
        <v>77</v>
      </c>
      <c r="B15" s="30">
        <v>2018</v>
      </c>
      <c r="C15" s="31" t="s">
        <v>100</v>
      </c>
      <c r="D15" s="32" t="s">
        <v>101</v>
      </c>
      <c r="E15" s="31" t="s">
        <v>91</v>
      </c>
      <c r="F15" s="33">
        <v>490.00992766597</v>
      </c>
      <c r="G15" s="34">
        <v>0.46614081390094497</v>
      </c>
      <c r="H15" s="40">
        <v>0.70648003000000004</v>
      </c>
      <c r="I15" s="41">
        <v>3.5046967999999997E-5</v>
      </c>
      <c r="J15" s="42"/>
      <c r="K15" s="32"/>
      <c r="L15" s="38"/>
      <c r="M15" s="39"/>
    </row>
    <row r="16" spans="1:1022" x14ac:dyDescent="0.3">
      <c r="A16" s="50" t="s">
        <v>77</v>
      </c>
      <c r="B16" s="51">
        <v>2018</v>
      </c>
      <c r="C16" s="52" t="s">
        <v>102</v>
      </c>
      <c r="D16" s="53" t="s">
        <v>99</v>
      </c>
      <c r="E16" s="52" t="s">
        <v>82</v>
      </c>
      <c r="F16" s="54">
        <v>745.56263064536199</v>
      </c>
      <c r="G16" s="55">
        <v>1.85431679440905</v>
      </c>
      <c r="H16" s="56">
        <v>0.70791833999999998</v>
      </c>
      <c r="I16" s="57">
        <v>4.5283615000000002E-5</v>
      </c>
      <c r="J16" s="42"/>
      <c r="K16" s="53"/>
      <c r="L16" s="58"/>
      <c r="M16" s="59"/>
    </row>
    <row r="17" spans="1:17" x14ac:dyDescent="0.3">
      <c r="A17" s="29" t="s">
        <v>103</v>
      </c>
      <c r="B17" s="30">
        <v>2016</v>
      </c>
      <c r="C17" s="31" t="s">
        <v>104</v>
      </c>
      <c r="D17" s="32"/>
      <c r="E17" s="31" t="s">
        <v>79</v>
      </c>
      <c r="F17" s="33">
        <v>1584.03588703333</v>
      </c>
      <c r="G17" s="34">
        <v>2.8722857794028198</v>
      </c>
      <c r="H17" s="35">
        <v>0.70537309999999998</v>
      </c>
      <c r="I17" s="36">
        <v>1.9750446799999998E-5</v>
      </c>
      <c r="J17" s="37"/>
      <c r="K17" s="32" t="s">
        <v>80</v>
      </c>
      <c r="L17" s="38">
        <f>AVERAGE(F20:F21)</f>
        <v>1487.3721204456701</v>
      </c>
      <c r="M17" s="39">
        <f>AVERAGE(H20:H21)</f>
        <v>0.70652862500000002</v>
      </c>
    </row>
    <row r="18" spans="1:17" x14ac:dyDescent="0.3">
      <c r="A18" s="29" t="s">
        <v>103</v>
      </c>
      <c r="B18" s="30">
        <v>2016</v>
      </c>
      <c r="C18" s="31" t="s">
        <v>105</v>
      </c>
      <c r="D18" s="32"/>
      <c r="E18" s="31" t="s">
        <v>91</v>
      </c>
      <c r="F18" s="33">
        <v>1054.04120398791</v>
      </c>
      <c r="G18" s="34">
        <v>4.2078071719265102</v>
      </c>
      <c r="H18" s="35">
        <v>0.70593850000000002</v>
      </c>
      <c r="I18" s="36">
        <v>2.2590032E-5</v>
      </c>
      <c r="J18" s="37"/>
      <c r="K18" s="32" t="s">
        <v>83</v>
      </c>
      <c r="L18" s="38">
        <f>AVERAGE(F18:F19,F23:F24)</f>
        <v>929.47876937369779</v>
      </c>
      <c r="M18" s="39">
        <f>AVERAGE(H18:H19,H23:H24)</f>
        <v>0.70553036687499993</v>
      </c>
      <c r="Q18" s="60"/>
    </row>
    <row r="19" spans="1:17" x14ac:dyDescent="0.3">
      <c r="A19" s="29" t="s">
        <v>106</v>
      </c>
      <c r="B19" s="30">
        <v>2016</v>
      </c>
      <c r="C19" s="31" t="s">
        <v>107</v>
      </c>
      <c r="D19" s="61" t="s">
        <v>108</v>
      </c>
      <c r="E19" s="31" t="s">
        <v>91</v>
      </c>
      <c r="F19" s="33">
        <v>870.68942495691897</v>
      </c>
      <c r="G19" s="34">
        <v>5.2057013713648503</v>
      </c>
      <c r="H19" s="40">
        <v>0.70514458999999996</v>
      </c>
      <c r="I19" s="41">
        <v>5.5772113999999999E-5</v>
      </c>
      <c r="J19" s="42"/>
      <c r="K19" s="32" t="s">
        <v>85</v>
      </c>
      <c r="L19" s="38">
        <f>AVERAGE(F17,F22)</f>
        <v>1174.6111485570996</v>
      </c>
      <c r="M19" s="39">
        <f>AVERAGE(H17,H22)</f>
        <v>0.70548538000000005</v>
      </c>
    </row>
    <row r="20" spans="1:17" x14ac:dyDescent="0.3">
      <c r="A20" s="29" t="s">
        <v>106</v>
      </c>
      <c r="B20" s="30">
        <v>2016</v>
      </c>
      <c r="C20" s="31" t="s">
        <v>109</v>
      </c>
      <c r="D20" s="32"/>
      <c r="E20" s="31" t="s">
        <v>82</v>
      </c>
      <c r="F20" s="33">
        <v>1236.77719809827</v>
      </c>
      <c r="G20" s="34">
        <v>6.9984649859929497</v>
      </c>
      <c r="H20" s="40">
        <v>0.70688695000000001</v>
      </c>
      <c r="I20" s="41">
        <v>2.7060000000000002E-4</v>
      </c>
      <c r="J20" s="62"/>
      <c r="K20" s="43"/>
      <c r="L20" s="44"/>
      <c r="M20" s="45"/>
    </row>
    <row r="21" spans="1:17" x14ac:dyDescent="0.3">
      <c r="A21" s="29" t="s">
        <v>106</v>
      </c>
      <c r="B21" s="30">
        <v>2016</v>
      </c>
      <c r="C21" s="31" t="s">
        <v>110</v>
      </c>
      <c r="D21" s="32"/>
      <c r="E21" s="31" t="s">
        <v>82</v>
      </c>
      <c r="F21" s="33">
        <v>1737.96704279307</v>
      </c>
      <c r="G21" s="34">
        <v>5.1790424508849</v>
      </c>
      <c r="H21" s="35">
        <v>0.70617030000000003</v>
      </c>
      <c r="I21" s="36">
        <v>2.2597449599999998E-5</v>
      </c>
      <c r="J21" s="37"/>
      <c r="K21" s="32"/>
      <c r="L21" s="38"/>
      <c r="M21" s="39"/>
    </row>
    <row r="22" spans="1:17" x14ac:dyDescent="0.3">
      <c r="A22" s="29" t="s">
        <v>106</v>
      </c>
      <c r="B22" s="30">
        <v>2016</v>
      </c>
      <c r="C22" s="31" t="s">
        <v>111</v>
      </c>
      <c r="D22" s="32"/>
      <c r="E22" s="31" t="s">
        <v>79</v>
      </c>
      <c r="F22" s="33">
        <v>765.186410080869</v>
      </c>
      <c r="G22" s="34">
        <v>5.8336341516582504</v>
      </c>
      <c r="H22" s="63">
        <v>0.70559766000000002</v>
      </c>
      <c r="I22" s="41">
        <v>3.8277E-4</v>
      </c>
      <c r="J22" s="62"/>
      <c r="K22" s="32"/>
      <c r="L22" s="38"/>
      <c r="M22" s="39"/>
    </row>
    <row r="23" spans="1:17" x14ac:dyDescent="0.3">
      <c r="A23" s="29" t="s">
        <v>106</v>
      </c>
      <c r="B23" s="30">
        <v>2016</v>
      </c>
      <c r="C23" s="31" t="s">
        <v>112</v>
      </c>
      <c r="D23" s="32" t="s">
        <v>113</v>
      </c>
      <c r="E23" s="31" t="s">
        <v>91</v>
      </c>
      <c r="F23" s="33">
        <v>709.99048685934201</v>
      </c>
      <c r="G23" s="34">
        <v>7.5739184518243503</v>
      </c>
      <c r="H23" s="35">
        <v>0.70556779999999997</v>
      </c>
      <c r="I23" s="36">
        <v>2.2578169600000002E-5</v>
      </c>
      <c r="J23" s="37"/>
      <c r="K23" s="32"/>
      <c r="L23" s="38"/>
      <c r="M23" s="39"/>
    </row>
    <row r="24" spans="1:17" x14ac:dyDescent="0.3">
      <c r="A24" s="50" t="s">
        <v>106</v>
      </c>
      <c r="B24" s="51">
        <v>2018</v>
      </c>
      <c r="C24" s="52" t="s">
        <v>114</v>
      </c>
      <c r="D24" s="53" t="s">
        <v>115</v>
      </c>
      <c r="E24" s="52" t="s">
        <v>91</v>
      </c>
      <c r="F24" s="54">
        <v>1083.19396169062</v>
      </c>
      <c r="G24" s="55">
        <v>3.3328173795571598</v>
      </c>
      <c r="H24" s="56">
        <v>0.70547057749999997</v>
      </c>
      <c r="I24" s="57">
        <v>8.3735799999999999E-5</v>
      </c>
      <c r="J24" s="42"/>
      <c r="K24" s="53"/>
      <c r="L24" s="58"/>
      <c r="M24" s="59"/>
    </row>
    <row r="25" spans="1:17" x14ac:dyDescent="0.3">
      <c r="A25" s="29" t="s">
        <v>116</v>
      </c>
      <c r="B25" s="30">
        <v>2013</v>
      </c>
      <c r="C25" s="31" t="s">
        <v>117</v>
      </c>
      <c r="D25" s="32" t="s">
        <v>118</v>
      </c>
      <c r="E25" s="31" t="s">
        <v>82</v>
      </c>
      <c r="F25" s="33">
        <v>1052.3667216450999</v>
      </c>
      <c r="G25" s="34">
        <v>1.63157748096619</v>
      </c>
      <c r="H25" s="35">
        <v>0.70623400000000003</v>
      </c>
      <c r="I25" s="36">
        <v>1.6949616000000002E-5</v>
      </c>
      <c r="J25" s="37"/>
      <c r="K25" s="32" t="s">
        <v>80</v>
      </c>
      <c r="L25" s="38">
        <f>AVERAGE(F25:F26,F29:F30,F32,F36)</f>
        <v>916.95836235887498</v>
      </c>
      <c r="M25" s="39">
        <f>AVERAGE(H25:H26,H29:H30,H32,H36)</f>
        <v>0.7067661666666667</v>
      </c>
    </row>
    <row r="26" spans="1:17" x14ac:dyDescent="0.3">
      <c r="A26" s="29" t="s">
        <v>116</v>
      </c>
      <c r="B26" s="30">
        <v>2016</v>
      </c>
      <c r="C26" s="31" t="s">
        <v>119</v>
      </c>
      <c r="D26" s="32" t="s">
        <v>120</v>
      </c>
      <c r="E26" s="31" t="s">
        <v>82</v>
      </c>
      <c r="F26" s="33">
        <v>590.755762409986</v>
      </c>
      <c r="G26" s="34">
        <v>2.9819893364151899</v>
      </c>
      <c r="H26" s="35">
        <v>0.70689670000000004</v>
      </c>
      <c r="I26" s="36">
        <v>2.1206901000000001E-5</v>
      </c>
      <c r="J26" s="37"/>
      <c r="K26" s="32" t="s">
        <v>83</v>
      </c>
      <c r="L26" s="38">
        <f>AVERAGE(F31,F33:F35)</f>
        <v>538.35730288430523</v>
      </c>
      <c r="M26" s="39">
        <f>AVERAGE(H31,H33:H35)</f>
        <v>0.70681523400000001</v>
      </c>
    </row>
    <row r="27" spans="1:17" x14ac:dyDescent="0.3">
      <c r="A27" s="29" t="s">
        <v>116</v>
      </c>
      <c r="B27" s="30">
        <v>2016</v>
      </c>
      <c r="C27" s="31" t="s">
        <v>121</v>
      </c>
      <c r="D27" s="32"/>
      <c r="E27" s="31" t="s">
        <v>79</v>
      </c>
      <c r="F27" s="33">
        <v>1540.6236484927599</v>
      </c>
      <c r="G27" s="34">
        <v>3.6351190761107302</v>
      </c>
      <c r="H27" s="35">
        <v>0.70630680000000001</v>
      </c>
      <c r="I27" s="36">
        <v>1.69513632E-5</v>
      </c>
      <c r="J27" s="37"/>
      <c r="K27" s="32" t="s">
        <v>85</v>
      </c>
      <c r="L27" s="38">
        <f>AVERAGE(F27:F28)</f>
        <v>1064.1104697803494</v>
      </c>
      <c r="M27" s="39">
        <f>AVERAGE(H27:H28)</f>
        <v>0.70629425000000001</v>
      </c>
    </row>
    <row r="28" spans="1:17" x14ac:dyDescent="0.3">
      <c r="A28" s="29" t="s">
        <v>116</v>
      </c>
      <c r="B28" s="30">
        <v>2016</v>
      </c>
      <c r="C28" s="31" t="s">
        <v>122</v>
      </c>
      <c r="D28" s="32"/>
      <c r="E28" s="31" t="s">
        <v>79</v>
      </c>
      <c r="F28" s="33">
        <v>587.59729106793895</v>
      </c>
      <c r="G28" s="34">
        <v>8.1435483363550603</v>
      </c>
      <c r="H28" s="35">
        <v>0.70628170000000001</v>
      </c>
      <c r="I28" s="36">
        <v>1.83633242E-5</v>
      </c>
      <c r="J28" s="37"/>
      <c r="K28" s="43"/>
      <c r="L28" s="44"/>
      <c r="M28" s="45"/>
    </row>
    <row r="29" spans="1:17" x14ac:dyDescent="0.3">
      <c r="A29" s="29" t="s">
        <v>116</v>
      </c>
      <c r="B29" s="30">
        <v>2016</v>
      </c>
      <c r="C29" s="31" t="s">
        <v>123</v>
      </c>
      <c r="D29" s="64"/>
      <c r="E29" s="31" t="s">
        <v>82</v>
      </c>
      <c r="F29" s="33">
        <v>769</v>
      </c>
      <c r="G29" s="34">
        <v>0.7</v>
      </c>
      <c r="H29" s="35">
        <v>0.70718270000000005</v>
      </c>
      <c r="I29" s="36">
        <v>2.1215480999999998E-5</v>
      </c>
      <c r="J29" s="37"/>
      <c r="K29" s="32"/>
      <c r="L29" s="38"/>
      <c r="M29" s="39"/>
    </row>
    <row r="30" spans="1:17" x14ac:dyDescent="0.3">
      <c r="A30" s="29" t="s">
        <v>116</v>
      </c>
      <c r="B30" s="30">
        <v>2015</v>
      </c>
      <c r="C30" s="31" t="s">
        <v>124</v>
      </c>
      <c r="D30" s="65" t="s">
        <v>125</v>
      </c>
      <c r="E30" s="31" t="s">
        <v>82</v>
      </c>
      <c r="F30" s="33">
        <v>874.66613752548403</v>
      </c>
      <c r="G30" s="34">
        <v>1.4114662880678801</v>
      </c>
      <c r="H30" s="35">
        <v>0.70634410000000003</v>
      </c>
      <c r="I30" s="36">
        <v>2.1190322999999999E-5</v>
      </c>
      <c r="J30" s="37"/>
      <c r="K30" s="32"/>
      <c r="L30" s="38"/>
      <c r="M30" s="39"/>
    </row>
    <row r="31" spans="1:17" x14ac:dyDescent="0.3">
      <c r="A31" s="29" t="s">
        <v>116</v>
      </c>
      <c r="B31" s="30">
        <v>2015</v>
      </c>
      <c r="C31" s="31" t="s">
        <v>126</v>
      </c>
      <c r="D31" s="32"/>
      <c r="E31" s="31" t="s">
        <v>91</v>
      </c>
      <c r="F31" s="33">
        <v>500.63980637863199</v>
      </c>
      <c r="G31" s="34">
        <v>9.3287738290289202</v>
      </c>
      <c r="H31" s="35">
        <v>0.70658699999999997</v>
      </c>
      <c r="I31" s="36">
        <v>1.8371262000000001E-5</v>
      </c>
      <c r="J31" s="37"/>
      <c r="K31" s="32"/>
      <c r="L31" s="38"/>
      <c r="M31" s="39"/>
    </row>
    <row r="32" spans="1:17" x14ac:dyDescent="0.3">
      <c r="A32" s="29" t="s">
        <v>116</v>
      </c>
      <c r="B32" s="30">
        <v>2016</v>
      </c>
      <c r="C32" s="31" t="s">
        <v>127</v>
      </c>
      <c r="D32" s="64"/>
      <c r="E32" s="31" t="s">
        <v>82</v>
      </c>
      <c r="F32" s="33">
        <v>1162.79445035402</v>
      </c>
      <c r="G32" s="34">
        <v>6.93194979565361</v>
      </c>
      <c r="H32" s="35">
        <v>0.70704359999999999</v>
      </c>
      <c r="I32" s="36">
        <v>1.6969046399999999E-5</v>
      </c>
      <c r="J32" s="37"/>
      <c r="K32" s="32"/>
      <c r="L32" s="38"/>
      <c r="M32" s="39"/>
    </row>
    <row r="33" spans="1:16" x14ac:dyDescent="0.3">
      <c r="A33" s="29" t="s">
        <v>116</v>
      </c>
      <c r="B33" s="30">
        <v>2016</v>
      </c>
      <c r="C33" s="31" t="s">
        <v>128</v>
      </c>
      <c r="D33" s="32" t="s">
        <v>129</v>
      </c>
      <c r="E33" s="31" t="s">
        <v>91</v>
      </c>
      <c r="F33" s="33">
        <v>487.189261457089</v>
      </c>
      <c r="G33" s="34">
        <v>5.8304710342459103</v>
      </c>
      <c r="H33" s="35">
        <v>0.70693360000000005</v>
      </c>
      <c r="I33" s="36">
        <v>1.55525392E-5</v>
      </c>
      <c r="J33" s="37"/>
      <c r="K33" s="32"/>
      <c r="L33" s="38"/>
      <c r="M33" s="39"/>
    </row>
    <row r="34" spans="1:16" x14ac:dyDescent="0.3">
      <c r="A34" s="29" t="s">
        <v>116</v>
      </c>
      <c r="B34" s="30"/>
      <c r="C34" s="31" t="s">
        <v>130</v>
      </c>
      <c r="D34" s="32" t="s">
        <v>131</v>
      </c>
      <c r="E34" s="31" t="s">
        <v>91</v>
      </c>
      <c r="F34" s="33">
        <v>587.49002091577404</v>
      </c>
      <c r="G34" s="34">
        <v>5.2765828357734703</v>
      </c>
      <c r="H34" s="35">
        <v>0.70677380000000001</v>
      </c>
      <c r="I34" s="36">
        <v>1.8376118800000001E-5</v>
      </c>
      <c r="J34" s="37"/>
      <c r="K34" s="32"/>
      <c r="L34" s="38"/>
      <c r="M34" s="39"/>
    </row>
    <row r="35" spans="1:16" x14ac:dyDescent="0.3">
      <c r="A35" s="29" t="s">
        <v>116</v>
      </c>
      <c r="B35" s="30">
        <v>2018</v>
      </c>
      <c r="C35" s="31" t="s">
        <v>132</v>
      </c>
      <c r="D35" s="32"/>
      <c r="E35" s="31" t="s">
        <v>91</v>
      </c>
      <c r="F35" s="33">
        <v>578.11012278572605</v>
      </c>
      <c r="G35" s="34">
        <v>4.9383681419975201</v>
      </c>
      <c r="H35" s="40">
        <v>0.70696653600000003</v>
      </c>
      <c r="I35" s="41">
        <v>4.7252000000000001E-5</v>
      </c>
      <c r="J35" s="42"/>
      <c r="K35" s="32"/>
      <c r="L35" s="38"/>
      <c r="M35" s="39"/>
    </row>
    <row r="36" spans="1:16" x14ac:dyDescent="0.3">
      <c r="A36" s="50" t="s">
        <v>116</v>
      </c>
      <c r="B36" s="51">
        <v>2018</v>
      </c>
      <c r="C36" s="52" t="s">
        <v>133</v>
      </c>
      <c r="D36" s="53" t="s">
        <v>134</v>
      </c>
      <c r="E36" s="52" t="s">
        <v>82</v>
      </c>
      <c r="F36" s="54">
        <v>1052.1671022186599</v>
      </c>
      <c r="G36" s="55">
        <v>3.1644226439041998</v>
      </c>
      <c r="H36" s="56">
        <v>0.70689590000000002</v>
      </c>
      <c r="I36" s="57">
        <v>6.1971999999999996E-5</v>
      </c>
      <c r="J36" s="42"/>
      <c r="K36" s="53"/>
      <c r="L36" s="58"/>
      <c r="M36" s="59"/>
    </row>
    <row r="37" spans="1:16" x14ac:dyDescent="0.3">
      <c r="A37" s="29" t="s">
        <v>135</v>
      </c>
      <c r="B37" s="30">
        <v>2016</v>
      </c>
      <c r="C37" s="31" t="s">
        <v>136</v>
      </c>
      <c r="D37" s="32"/>
      <c r="E37" s="31" t="s">
        <v>91</v>
      </c>
      <c r="F37" s="33">
        <v>402.14624331249303</v>
      </c>
      <c r="G37" s="34">
        <v>1.0248035833390201</v>
      </c>
      <c r="H37" s="35">
        <v>0.70646279999999995</v>
      </c>
      <c r="I37" s="36">
        <v>1.9780958400000001E-5</v>
      </c>
      <c r="J37" s="37"/>
      <c r="K37" s="32" t="s">
        <v>80</v>
      </c>
      <c r="L37" s="38">
        <f>AVERAGE(F38,F42:F44)</f>
        <v>1121.7425215875146</v>
      </c>
      <c r="M37" s="39">
        <f>AVERAGE(H38,H42:H44)</f>
        <v>0.70605032500000009</v>
      </c>
      <c r="O37" s="66"/>
      <c r="P37" s="67"/>
    </row>
    <row r="38" spans="1:16" x14ac:dyDescent="0.3">
      <c r="A38" s="29" t="s">
        <v>135</v>
      </c>
      <c r="B38" s="30">
        <v>2016</v>
      </c>
      <c r="C38" s="31" t="s">
        <v>137</v>
      </c>
      <c r="D38" s="32" t="s">
        <v>138</v>
      </c>
      <c r="E38" s="31" t="s">
        <v>82</v>
      </c>
      <c r="F38" s="33">
        <v>1129.6295212622599</v>
      </c>
      <c r="G38" s="34">
        <v>4.9584093021897404</v>
      </c>
      <c r="H38" s="40">
        <v>0.70707103000000004</v>
      </c>
      <c r="I38" s="41">
        <v>6.2966001000000003E-5</v>
      </c>
      <c r="J38" s="42"/>
      <c r="K38" s="32" t="s">
        <v>83</v>
      </c>
      <c r="L38" s="38">
        <f>AVERAGE(F37,F39:F40)</f>
        <v>782.33728635013802</v>
      </c>
      <c r="M38" s="39">
        <f>AVERAGE(H37,H39:H40)</f>
        <v>0.70648466666666654</v>
      </c>
      <c r="O38" s="66"/>
      <c r="P38" s="67"/>
    </row>
    <row r="39" spans="1:16" x14ac:dyDescent="0.3">
      <c r="A39" s="29" t="s">
        <v>135</v>
      </c>
      <c r="B39" s="30">
        <v>2016</v>
      </c>
      <c r="C39" s="31" t="s">
        <v>139</v>
      </c>
      <c r="D39" s="32" t="s">
        <v>140</v>
      </c>
      <c r="E39" s="31" t="s">
        <v>91</v>
      </c>
      <c r="F39" s="33">
        <v>751.19320297356103</v>
      </c>
      <c r="G39" s="34">
        <v>1.64047147100522</v>
      </c>
      <c r="H39" s="35">
        <v>0.70681859999999996</v>
      </c>
      <c r="I39" s="36">
        <v>1.9790920800000001E-5</v>
      </c>
      <c r="J39" s="37"/>
      <c r="K39" s="32" t="s">
        <v>85</v>
      </c>
      <c r="L39" s="38">
        <v>780</v>
      </c>
      <c r="M39" s="39">
        <v>0.70606000000000002</v>
      </c>
    </row>
    <row r="40" spans="1:16" x14ac:dyDescent="0.3">
      <c r="A40" s="29" t="s">
        <v>135</v>
      </c>
      <c r="B40" s="30">
        <v>2014</v>
      </c>
      <c r="C40" s="31" t="s">
        <v>141</v>
      </c>
      <c r="D40" s="32" t="s">
        <v>89</v>
      </c>
      <c r="E40" s="31" t="s">
        <v>91</v>
      </c>
      <c r="F40" s="33">
        <v>1193.6724127643599</v>
      </c>
      <c r="G40" s="34">
        <v>2.8415539182496099</v>
      </c>
      <c r="H40" s="35">
        <v>0.70617260000000004</v>
      </c>
      <c r="I40" s="36">
        <v>2.4009868400000001E-5</v>
      </c>
      <c r="J40" s="37"/>
      <c r="K40" s="32"/>
      <c r="L40" s="38"/>
      <c r="M40" s="39"/>
    </row>
    <row r="41" spans="1:16" x14ac:dyDescent="0.3">
      <c r="A41" s="29" t="s">
        <v>135</v>
      </c>
      <c r="B41" s="30">
        <v>2016</v>
      </c>
      <c r="C41" s="31" t="s">
        <v>142</v>
      </c>
      <c r="D41" s="32"/>
      <c r="E41" s="31" t="s">
        <v>79</v>
      </c>
      <c r="F41" s="33">
        <v>779.92817703648404</v>
      </c>
      <c r="G41" s="34">
        <v>0.78171790608182301</v>
      </c>
      <c r="H41" s="35">
        <v>0.70606449999999998</v>
      </c>
      <c r="I41" s="36">
        <v>1.4121290000000001E-5</v>
      </c>
      <c r="J41" s="37"/>
      <c r="K41" s="32"/>
      <c r="L41" s="38"/>
      <c r="M41" s="39"/>
    </row>
    <row r="42" spans="1:16" x14ac:dyDescent="0.3">
      <c r="A42" s="29" t="s">
        <v>135</v>
      </c>
      <c r="B42" s="30">
        <v>2016</v>
      </c>
      <c r="C42" s="31" t="s">
        <v>143</v>
      </c>
      <c r="D42" s="32" t="s">
        <v>118</v>
      </c>
      <c r="E42" s="31" t="s">
        <v>82</v>
      </c>
      <c r="F42" s="33">
        <v>1082.4587569215901</v>
      </c>
      <c r="G42" s="34">
        <v>2.6041037192261198</v>
      </c>
      <c r="H42" s="63">
        <v>0.70625121000000002</v>
      </c>
      <c r="I42" s="41">
        <v>3.2393E-4</v>
      </c>
      <c r="J42" s="62"/>
      <c r="K42" s="32"/>
      <c r="L42" s="38"/>
      <c r="M42" s="39"/>
    </row>
    <row r="43" spans="1:16" x14ac:dyDescent="0.3">
      <c r="A43" s="29" t="s">
        <v>135</v>
      </c>
      <c r="B43" s="30">
        <v>2016</v>
      </c>
      <c r="C43" s="31" t="s">
        <v>144</v>
      </c>
      <c r="D43" s="32"/>
      <c r="E43" s="31" t="s">
        <v>82</v>
      </c>
      <c r="F43" s="33">
        <v>1397.4225278890699</v>
      </c>
      <c r="G43" s="34">
        <v>2.0249135684925799</v>
      </c>
      <c r="H43" s="35">
        <v>0.70489860000000004</v>
      </c>
      <c r="I43" s="36">
        <v>2.39665524E-5</v>
      </c>
      <c r="J43" s="37"/>
      <c r="K43" s="32"/>
      <c r="L43" s="38"/>
      <c r="M43" s="39"/>
    </row>
    <row r="44" spans="1:16" x14ac:dyDescent="0.3">
      <c r="A44" s="50" t="s">
        <v>135</v>
      </c>
      <c r="B44" s="51">
        <v>2019</v>
      </c>
      <c r="C44" s="52" t="s">
        <v>145</v>
      </c>
      <c r="D44" s="53" t="s">
        <v>134</v>
      </c>
      <c r="E44" s="52" t="s">
        <v>82</v>
      </c>
      <c r="F44" s="54">
        <v>877.45928027713899</v>
      </c>
      <c r="G44" s="55">
        <v>2.2728364573427702</v>
      </c>
      <c r="H44" s="56">
        <v>0.70598046000000003</v>
      </c>
      <c r="I44" s="57">
        <v>6.2714101980000002E-5</v>
      </c>
      <c r="J44" s="42"/>
      <c r="K44" s="53"/>
      <c r="L44" s="58"/>
      <c r="M44" s="59"/>
    </row>
    <row r="45" spans="1:16" x14ac:dyDescent="0.3">
      <c r="A45" s="29" t="s">
        <v>146</v>
      </c>
      <c r="B45" s="30">
        <v>2016</v>
      </c>
      <c r="C45" s="31" t="s">
        <v>147</v>
      </c>
      <c r="D45" s="32" t="s">
        <v>148</v>
      </c>
      <c r="E45" s="31" t="s">
        <v>91</v>
      </c>
      <c r="F45" s="33">
        <v>303.89477539214698</v>
      </c>
      <c r="G45" s="34">
        <v>1.14377848608164</v>
      </c>
      <c r="H45" s="46">
        <v>0.70596099999999995</v>
      </c>
      <c r="I45" s="47">
        <v>1.4E-5</v>
      </c>
      <c r="J45" s="48"/>
      <c r="K45" s="32" t="s">
        <v>80</v>
      </c>
      <c r="L45" s="38">
        <f>AVERAGE(F47,F49:F50,F52)</f>
        <v>930.6220799513975</v>
      </c>
      <c r="M45" s="39">
        <f>AVERAGE(H47,H49:H50,H52)</f>
        <v>0.70591758500000001</v>
      </c>
    </row>
    <row r="46" spans="1:16" x14ac:dyDescent="0.3">
      <c r="A46" s="29" t="s">
        <v>146</v>
      </c>
      <c r="B46" s="30">
        <v>2016</v>
      </c>
      <c r="C46" s="31" t="s">
        <v>149</v>
      </c>
      <c r="D46" s="32" t="s">
        <v>148</v>
      </c>
      <c r="E46" s="31" t="s">
        <v>91</v>
      </c>
      <c r="F46" s="33">
        <v>411.09890370367401</v>
      </c>
      <c r="G46" s="34">
        <v>2.2533089950730298</v>
      </c>
      <c r="H46" s="46">
        <v>0.70630700000000002</v>
      </c>
      <c r="I46" s="47">
        <v>2.0999999999999999E-5</v>
      </c>
      <c r="J46" s="48"/>
      <c r="K46" s="32" t="s">
        <v>83</v>
      </c>
      <c r="L46" s="38">
        <f>AVERAGE(F45:F46,F48,F51)</f>
        <v>377.56905201006452</v>
      </c>
      <c r="M46" s="39">
        <f>AVERAGE(H45:H46,H48,H51)</f>
        <v>0.70608360250000013</v>
      </c>
      <c r="O46" s="66"/>
      <c r="P46" s="67"/>
    </row>
    <row r="47" spans="1:16" x14ac:dyDescent="0.3">
      <c r="A47" s="29" t="s">
        <v>146</v>
      </c>
      <c r="B47" s="30">
        <v>2015</v>
      </c>
      <c r="C47" s="31" t="s">
        <v>150</v>
      </c>
      <c r="D47" s="32" t="s">
        <v>151</v>
      </c>
      <c r="E47" s="31" t="s">
        <v>82</v>
      </c>
      <c r="F47" s="33">
        <v>862.43992214024399</v>
      </c>
      <c r="G47" s="34">
        <v>0.72805007102614705</v>
      </c>
      <c r="H47" s="46">
        <v>0.70543500000000003</v>
      </c>
      <c r="I47" s="47">
        <v>2.0000000000000002E-5</v>
      </c>
      <c r="J47" s="48"/>
      <c r="K47" s="32"/>
      <c r="L47" s="29"/>
      <c r="M47" s="68"/>
      <c r="O47" s="66"/>
      <c r="P47" s="67"/>
    </row>
    <row r="48" spans="1:16" x14ac:dyDescent="0.3">
      <c r="A48" s="29" t="s">
        <v>146</v>
      </c>
      <c r="B48" s="30">
        <v>2016</v>
      </c>
      <c r="C48" s="31" t="s">
        <v>152</v>
      </c>
      <c r="D48" s="32" t="s">
        <v>153</v>
      </c>
      <c r="E48" s="31" t="s">
        <v>91</v>
      </c>
      <c r="F48" s="33">
        <v>379.271271896884</v>
      </c>
      <c r="G48" s="34">
        <v>2.6703183661513799</v>
      </c>
      <c r="H48" s="46">
        <v>0.70717399999999997</v>
      </c>
      <c r="I48" s="47">
        <v>2.5000000000000001E-5</v>
      </c>
      <c r="J48" s="48"/>
      <c r="K48" s="32"/>
      <c r="L48" s="29"/>
      <c r="M48" s="68"/>
      <c r="O48" s="66"/>
      <c r="P48" s="67"/>
    </row>
    <row r="49" spans="1:1022" x14ac:dyDescent="0.3">
      <c r="A49" s="29" t="s">
        <v>146</v>
      </c>
      <c r="B49" s="30">
        <v>2015</v>
      </c>
      <c r="C49" s="31" t="s">
        <v>154</v>
      </c>
      <c r="D49" s="32" t="s">
        <v>155</v>
      </c>
      <c r="E49" s="31" t="s">
        <v>82</v>
      </c>
      <c r="F49" s="33">
        <v>879.278309368804</v>
      </c>
      <c r="G49" s="34">
        <v>2.7924354603954802</v>
      </c>
      <c r="H49" s="46">
        <v>0.70537099999999997</v>
      </c>
      <c r="I49" s="47">
        <v>1.4E-5</v>
      </c>
      <c r="J49" s="48"/>
      <c r="K49" s="32"/>
      <c r="L49" s="29"/>
      <c r="M49" s="68"/>
      <c r="O49" s="66"/>
      <c r="P49" s="67"/>
    </row>
    <row r="50" spans="1:1022" x14ac:dyDescent="0.3">
      <c r="A50" s="29" t="s">
        <v>146</v>
      </c>
      <c r="B50" s="30">
        <v>2015</v>
      </c>
      <c r="C50" s="31" t="s">
        <v>156</v>
      </c>
      <c r="D50" s="32" t="s">
        <v>89</v>
      </c>
      <c r="E50" s="31" t="s">
        <v>82</v>
      </c>
      <c r="F50" s="33">
        <v>898.82474192071197</v>
      </c>
      <c r="G50" s="34">
        <v>0.82485043716364703</v>
      </c>
      <c r="H50" s="46">
        <v>0.70687</v>
      </c>
      <c r="I50" s="47">
        <v>3.0000000000000001E-5</v>
      </c>
      <c r="J50" s="48"/>
      <c r="K50" s="32"/>
      <c r="L50" s="29"/>
      <c r="M50" s="68"/>
      <c r="O50" s="66"/>
      <c r="P50" s="67"/>
    </row>
    <row r="51" spans="1:1022" x14ac:dyDescent="0.3">
      <c r="A51" s="29" t="s">
        <v>146</v>
      </c>
      <c r="B51" s="30">
        <v>2018</v>
      </c>
      <c r="C51" s="31" t="s">
        <v>157</v>
      </c>
      <c r="D51" s="32" t="s">
        <v>158</v>
      </c>
      <c r="E51" s="31" t="s">
        <v>91</v>
      </c>
      <c r="F51" s="33">
        <v>416.01125704755299</v>
      </c>
      <c r="G51" s="34">
        <v>1.0665701521394</v>
      </c>
      <c r="H51" s="40">
        <v>0.70489241000000002</v>
      </c>
      <c r="I51" s="41">
        <v>1.4728000000000001E-4</v>
      </c>
      <c r="J51" s="42"/>
      <c r="K51" s="32"/>
      <c r="L51" s="29"/>
      <c r="M51" s="68"/>
      <c r="O51" s="66"/>
      <c r="P51" s="67"/>
    </row>
    <row r="52" spans="1:1022" x14ac:dyDescent="0.3">
      <c r="A52" s="50" t="s">
        <v>146</v>
      </c>
      <c r="B52" s="51">
        <v>2018</v>
      </c>
      <c r="C52" s="52" t="s">
        <v>159</v>
      </c>
      <c r="D52" s="53" t="s">
        <v>160</v>
      </c>
      <c r="E52" s="52" t="s">
        <v>82</v>
      </c>
      <c r="F52" s="54">
        <v>1081.94534637583</v>
      </c>
      <c r="G52" s="55">
        <v>2.76154578098078</v>
      </c>
      <c r="H52" s="56">
        <v>0.70599434000000005</v>
      </c>
      <c r="I52" s="57">
        <v>4.5283615000000002E-5</v>
      </c>
      <c r="J52" s="42"/>
      <c r="K52" s="53"/>
      <c r="L52" s="50"/>
      <c r="M52" s="69"/>
      <c r="O52" s="66"/>
      <c r="P52" s="67"/>
    </row>
    <row r="53" spans="1:1022" x14ac:dyDescent="0.3">
      <c r="A53" s="29" t="s">
        <v>161</v>
      </c>
      <c r="B53" s="30"/>
      <c r="C53" s="31" t="s">
        <v>162</v>
      </c>
      <c r="D53" s="64"/>
      <c r="E53" s="31" t="s">
        <v>91</v>
      </c>
      <c r="F53" s="33">
        <v>1634.02927107901</v>
      </c>
      <c r="G53" s="34">
        <v>6.0821032728669602</v>
      </c>
      <c r="H53" s="46">
        <v>0.70431699999999997</v>
      </c>
      <c r="I53" s="47">
        <v>1.8E-5</v>
      </c>
      <c r="J53" s="48"/>
    </row>
    <row r="54" spans="1:1022" x14ac:dyDescent="0.3">
      <c r="A54" s="29" t="s">
        <v>161</v>
      </c>
      <c r="B54" s="30"/>
      <c r="C54" s="31" t="s">
        <v>163</v>
      </c>
      <c r="D54" s="64"/>
      <c r="E54" s="31" t="s">
        <v>82</v>
      </c>
      <c r="F54" s="33">
        <v>1788.14987996627</v>
      </c>
      <c r="G54" s="34">
        <v>8.0220457474582005</v>
      </c>
      <c r="H54" s="46">
        <v>0.70491800000000004</v>
      </c>
      <c r="I54" s="47">
        <v>2.0999999999999999E-5</v>
      </c>
      <c r="J54" s="48"/>
    </row>
    <row r="55" spans="1:1022" x14ac:dyDescent="0.3">
      <c r="A55" s="29" t="s">
        <v>161</v>
      </c>
      <c r="B55" s="30"/>
      <c r="C55" s="31" t="s">
        <v>164</v>
      </c>
      <c r="D55" s="64"/>
      <c r="E55" s="31" t="s">
        <v>79</v>
      </c>
      <c r="F55" s="33">
        <v>1365.82828813321</v>
      </c>
      <c r="G55" s="34">
        <v>2.06004066235973</v>
      </c>
      <c r="H55" s="63">
        <v>0.70483799999999996</v>
      </c>
      <c r="I55" s="41">
        <v>2.4000000000000001E-5</v>
      </c>
      <c r="J55" s="62"/>
    </row>
    <row r="56" spans="1:1022" x14ac:dyDescent="0.3">
      <c r="A56" s="29" t="s">
        <v>161</v>
      </c>
      <c r="B56" s="30"/>
      <c r="C56" s="31" t="s">
        <v>165</v>
      </c>
      <c r="D56" s="64"/>
      <c r="E56" s="31" t="s">
        <v>91</v>
      </c>
      <c r="F56" s="33">
        <v>862.03067249094602</v>
      </c>
      <c r="G56" s="34">
        <v>1.3279341834991301</v>
      </c>
      <c r="H56" s="46">
        <v>0.70544799999999996</v>
      </c>
      <c r="I56" s="47">
        <v>2.3E-5</v>
      </c>
      <c r="J56" s="48"/>
      <c r="AMH56" s="70"/>
    </row>
    <row r="57" spans="1:1022" x14ac:dyDescent="0.3">
      <c r="A57" s="29" t="s">
        <v>161</v>
      </c>
      <c r="B57" s="30">
        <v>2016</v>
      </c>
      <c r="C57" s="31" t="s">
        <v>166</v>
      </c>
      <c r="D57" s="32"/>
      <c r="E57" s="31" t="s">
        <v>82</v>
      </c>
      <c r="F57" s="33">
        <v>1063.4500751033199</v>
      </c>
      <c r="G57" s="34">
        <v>0.91887566627769601</v>
      </c>
      <c r="H57" s="46">
        <v>0.70611299999999999</v>
      </c>
      <c r="I57" s="47">
        <v>1.8E-5</v>
      </c>
      <c r="J57" s="48"/>
    </row>
    <row r="58" spans="1:1022" x14ac:dyDescent="0.3">
      <c r="A58" s="29" t="s">
        <v>161</v>
      </c>
      <c r="B58" s="30"/>
      <c r="C58" s="31" t="s">
        <v>167</v>
      </c>
      <c r="D58" s="32"/>
      <c r="E58" s="31" t="s">
        <v>82</v>
      </c>
      <c r="F58" s="33">
        <v>835.17732025220505</v>
      </c>
      <c r="G58" s="34">
        <v>1.74748622239513</v>
      </c>
      <c r="H58" s="40">
        <v>0.70728653200000002</v>
      </c>
      <c r="I58" s="41">
        <v>3.2612519999999999E-4</v>
      </c>
      <c r="J58" s="42"/>
    </row>
    <row r="59" spans="1:1022" x14ac:dyDescent="0.3">
      <c r="A59" s="29" t="s">
        <v>161</v>
      </c>
      <c r="B59" s="30"/>
      <c r="C59" s="31" t="s">
        <v>168</v>
      </c>
      <c r="D59" s="32"/>
      <c r="E59" s="31" t="s">
        <v>91</v>
      </c>
      <c r="F59" s="33">
        <v>1103.2862352762199</v>
      </c>
      <c r="G59" s="34">
        <v>2.15969190933696</v>
      </c>
      <c r="H59" s="46">
        <v>0.70809800000000001</v>
      </c>
      <c r="I59" s="47">
        <v>2.3E-5</v>
      </c>
      <c r="J59" s="48"/>
    </row>
    <row r="60" spans="1:1022" x14ac:dyDescent="0.3">
      <c r="A60" s="29" t="s">
        <v>161</v>
      </c>
      <c r="B60" s="30"/>
      <c r="C60" s="31" t="s">
        <v>169</v>
      </c>
      <c r="D60" s="32"/>
      <c r="E60" s="31" t="s">
        <v>91</v>
      </c>
      <c r="F60" s="33">
        <v>304.47204472677498</v>
      </c>
      <c r="G60" s="34">
        <v>2.4398486521710701</v>
      </c>
      <c r="H60" s="46">
        <v>0.706488</v>
      </c>
      <c r="I60" s="47">
        <v>2.5000000000000001E-5</v>
      </c>
      <c r="J60" s="48"/>
    </row>
    <row r="61" spans="1:1022" x14ac:dyDescent="0.3">
      <c r="A61" s="29" t="s">
        <v>161</v>
      </c>
      <c r="B61" s="30"/>
      <c r="C61" s="31" t="s">
        <v>170</v>
      </c>
      <c r="D61" s="32"/>
      <c r="E61" s="31" t="s">
        <v>91</v>
      </c>
      <c r="F61" s="33">
        <v>568.689939280761</v>
      </c>
      <c r="G61" s="34">
        <v>2.0487127211823202</v>
      </c>
      <c r="H61" s="46">
        <v>0.70618300000000001</v>
      </c>
      <c r="I61" s="47">
        <v>1.8E-5</v>
      </c>
      <c r="J61" s="48"/>
    </row>
    <row r="62" spans="1:1022" x14ac:dyDescent="0.3">
      <c r="A62" s="29" t="s">
        <v>161</v>
      </c>
      <c r="B62" s="30"/>
      <c r="C62" s="31" t="s">
        <v>171</v>
      </c>
      <c r="D62" s="32"/>
      <c r="E62" s="31" t="s">
        <v>91</v>
      </c>
      <c r="F62" s="33">
        <v>413.09671071612797</v>
      </c>
      <c r="G62" s="34">
        <v>2.1371267519385202</v>
      </c>
      <c r="H62" s="46">
        <v>0.70650000000000002</v>
      </c>
      <c r="I62" s="47">
        <v>2.4000000000000001E-5</v>
      </c>
      <c r="J62" s="48"/>
    </row>
    <row r="63" spans="1:1022" x14ac:dyDescent="0.3">
      <c r="A63" s="29" t="s">
        <v>161</v>
      </c>
      <c r="B63" s="30"/>
      <c r="C63" s="31" t="s">
        <v>172</v>
      </c>
      <c r="D63" s="32"/>
      <c r="E63" s="31" t="s">
        <v>82</v>
      </c>
      <c r="F63" s="33">
        <v>1229.7724088842201</v>
      </c>
      <c r="G63" s="34">
        <v>0.52747943883306203</v>
      </c>
      <c r="H63" s="40">
        <v>0.70843091219999998</v>
      </c>
      <c r="I63" s="41">
        <v>3.2721514210000001E-4</v>
      </c>
      <c r="J63" s="42"/>
    </row>
    <row r="64" spans="1:1022" x14ac:dyDescent="0.3">
      <c r="A64" s="29" t="s">
        <v>161</v>
      </c>
      <c r="B64" s="30"/>
      <c r="C64" s="31" t="s">
        <v>173</v>
      </c>
      <c r="D64" s="64"/>
      <c r="E64" s="31" t="s">
        <v>82</v>
      </c>
      <c r="F64" s="33">
        <v>951.15525516073797</v>
      </c>
      <c r="G64" s="34">
        <v>2.5422663528671401</v>
      </c>
      <c r="H64" s="46">
        <v>0.70623199999999997</v>
      </c>
      <c r="I64" s="47">
        <v>2.0999999999999999E-5</v>
      </c>
      <c r="J64" s="48"/>
      <c r="K64" s="71"/>
    </row>
    <row r="65" spans="1:11" x14ac:dyDescent="0.3">
      <c r="A65" s="29" t="s">
        <v>161</v>
      </c>
      <c r="B65" s="30"/>
      <c r="C65" s="31" t="s">
        <v>174</v>
      </c>
      <c r="D65" s="64"/>
      <c r="E65" s="31" t="s">
        <v>82</v>
      </c>
      <c r="F65" s="33">
        <v>865.46127848594597</v>
      </c>
      <c r="G65" s="34">
        <v>1.25831162250249</v>
      </c>
      <c r="H65" s="46">
        <v>0.70631699999999997</v>
      </c>
      <c r="I65" s="47">
        <v>1.7E-5</v>
      </c>
      <c r="J65" s="48"/>
      <c r="K65" s="72"/>
    </row>
    <row r="66" spans="1:11" x14ac:dyDescent="0.3">
      <c r="A66" s="29" t="s">
        <v>161</v>
      </c>
      <c r="B66" s="30"/>
      <c r="C66" s="31" t="s">
        <v>175</v>
      </c>
      <c r="D66" s="64"/>
      <c r="E66" s="31" t="s">
        <v>82</v>
      </c>
      <c r="F66" s="33">
        <v>1238.61092794965</v>
      </c>
      <c r="G66" s="34">
        <v>2.963385499168</v>
      </c>
      <c r="H66" s="46">
        <v>0.70661399999999996</v>
      </c>
      <c r="I66" s="47">
        <v>1.2999999999999999E-5</v>
      </c>
      <c r="J66" s="48"/>
      <c r="K66" s="72"/>
    </row>
    <row r="67" spans="1:11" x14ac:dyDescent="0.3">
      <c r="A67" s="29" t="s">
        <v>161</v>
      </c>
      <c r="B67" s="30"/>
      <c r="C67" s="31" t="s">
        <v>176</v>
      </c>
      <c r="D67" s="64"/>
      <c r="E67" s="31" t="s">
        <v>91</v>
      </c>
      <c r="F67" s="33">
        <v>358.21624092483</v>
      </c>
      <c r="G67" s="34">
        <v>1.7784930740449101</v>
      </c>
      <c r="H67" s="40">
        <v>0.70641873899999996</v>
      </c>
      <c r="I67" s="41">
        <v>9.5971355239999993E-5</v>
      </c>
      <c r="J67" s="42"/>
      <c r="K67" s="72"/>
    </row>
    <row r="68" spans="1:11" x14ac:dyDescent="0.3">
      <c r="A68" s="29" t="s">
        <v>161</v>
      </c>
      <c r="B68" s="30"/>
      <c r="C68" s="31" t="s">
        <v>177</v>
      </c>
      <c r="D68" s="64"/>
      <c r="E68" s="31" t="s">
        <v>91</v>
      </c>
      <c r="F68" s="33">
        <v>421.93631377473503</v>
      </c>
      <c r="G68" s="34">
        <v>4.4153570541513503</v>
      </c>
      <c r="H68" s="40">
        <v>0.70637855000000005</v>
      </c>
      <c r="I68" s="41">
        <v>5.537725439E-5</v>
      </c>
      <c r="J68" s="42"/>
      <c r="K68" s="72"/>
    </row>
    <row r="69" spans="1:11" x14ac:dyDescent="0.3">
      <c r="A69" s="29" t="s">
        <v>161</v>
      </c>
      <c r="B69" s="30"/>
      <c r="C69" s="31" t="s">
        <v>178</v>
      </c>
      <c r="D69" s="64"/>
      <c r="E69" s="31" t="s">
        <v>82</v>
      </c>
      <c r="F69" s="33">
        <v>920.79820663666396</v>
      </c>
      <c r="G69" s="34">
        <v>1.09732512037904</v>
      </c>
      <c r="H69" s="40">
        <v>0.70632097000000005</v>
      </c>
      <c r="I69" s="41">
        <v>5.6199687000000001E-5</v>
      </c>
      <c r="J69" s="42"/>
      <c r="K69" s="72"/>
    </row>
    <row r="70" spans="1:11" x14ac:dyDescent="0.3">
      <c r="A70" s="29" t="s">
        <v>161</v>
      </c>
      <c r="B70" s="30"/>
      <c r="C70" s="31" t="s">
        <v>179</v>
      </c>
      <c r="D70" s="64"/>
      <c r="E70" s="31" t="s">
        <v>82</v>
      </c>
      <c r="F70" s="33">
        <v>800.09241079094397</v>
      </c>
      <c r="G70" s="34">
        <v>1.67468049242204</v>
      </c>
      <c r="H70" s="40">
        <v>0.70608433999999998</v>
      </c>
      <c r="I70" s="41">
        <v>7.1284716999999999E-5</v>
      </c>
      <c r="J70" s="42"/>
      <c r="K70" s="72"/>
    </row>
    <row r="71" spans="1:11" x14ac:dyDescent="0.3">
      <c r="A71" s="29" t="s">
        <v>161</v>
      </c>
      <c r="B71" s="30"/>
      <c r="C71" s="31" t="s">
        <v>180</v>
      </c>
      <c r="D71" s="64"/>
      <c r="E71" s="31" t="s">
        <v>91</v>
      </c>
      <c r="F71" s="33">
        <v>442.65503975732901</v>
      </c>
      <c r="G71" s="34">
        <v>2.11332402587876</v>
      </c>
      <c r="H71" s="40">
        <v>0.70629450000000005</v>
      </c>
      <c r="I71" s="41">
        <v>9.4213342999999999E-5</v>
      </c>
      <c r="J71" s="42"/>
      <c r="K71" s="72"/>
    </row>
    <row r="72" spans="1:11" x14ac:dyDescent="0.3">
      <c r="A72" s="29" t="s">
        <v>161</v>
      </c>
      <c r="B72" s="30"/>
      <c r="C72" s="31" t="s">
        <v>181</v>
      </c>
      <c r="D72" s="64"/>
      <c r="E72" s="31" t="s">
        <v>82</v>
      </c>
      <c r="F72" s="33">
        <v>912.41517796607104</v>
      </c>
      <c r="G72" s="34">
        <v>1.44458722035508</v>
      </c>
      <c r="H72" s="40">
        <v>0.70640079980000003</v>
      </c>
      <c r="I72" s="41">
        <v>1.2510701099999999E-4</v>
      </c>
      <c r="J72" s="42"/>
      <c r="K72" s="72"/>
    </row>
    <row r="73" spans="1:11" x14ac:dyDescent="0.3">
      <c r="A73" s="29" t="s">
        <v>161</v>
      </c>
      <c r="B73" s="30"/>
      <c r="C73" s="31" t="s">
        <v>182</v>
      </c>
      <c r="D73" s="64"/>
      <c r="E73" s="31" t="s">
        <v>91</v>
      </c>
      <c r="F73" s="33">
        <v>420.38563602342799</v>
      </c>
      <c r="G73" s="34">
        <v>1.62424055725725</v>
      </c>
      <c r="H73" s="40">
        <v>0.70589821330000002</v>
      </c>
      <c r="I73" s="41">
        <v>1.3075900000000001E-4</v>
      </c>
      <c r="J73" s="42"/>
      <c r="K73" s="72"/>
    </row>
    <row r="74" spans="1:11" x14ac:dyDescent="0.3">
      <c r="A74" s="50" t="s">
        <v>161</v>
      </c>
      <c r="B74" s="51"/>
      <c r="C74" s="52" t="s">
        <v>183</v>
      </c>
      <c r="D74" s="73"/>
      <c r="E74" s="52" t="s">
        <v>82</v>
      </c>
      <c r="F74" s="54">
        <v>786.40460170910603</v>
      </c>
      <c r="G74" s="55">
        <v>2.5390244794096199</v>
      </c>
      <c r="H74" s="56">
        <v>0.70596127239999995</v>
      </c>
      <c r="I74" s="57">
        <v>5.2285133659999997E-5</v>
      </c>
      <c r="J74" s="42"/>
    </row>
    <row r="75" spans="1:11" x14ac:dyDescent="0.3">
      <c r="A75" s="29" t="s">
        <v>184</v>
      </c>
      <c r="B75" s="30">
        <v>2016</v>
      </c>
      <c r="C75" s="31" t="s">
        <v>185</v>
      </c>
      <c r="D75" s="32"/>
      <c r="E75" s="31" t="s">
        <v>82</v>
      </c>
      <c r="F75" s="33">
        <v>545.78512870382099</v>
      </c>
      <c r="G75" s="34">
        <v>3.1684907641955098</v>
      </c>
      <c r="H75" s="35">
        <v>0.70710101000000003</v>
      </c>
      <c r="I75" s="36">
        <v>1.1461E-4</v>
      </c>
      <c r="J75" s="37"/>
    </row>
    <row r="76" spans="1:11" x14ac:dyDescent="0.3">
      <c r="A76" s="29" t="s">
        <v>184</v>
      </c>
      <c r="B76" s="30">
        <v>2016</v>
      </c>
      <c r="C76" s="31" t="s">
        <v>186</v>
      </c>
      <c r="D76" s="32" t="s">
        <v>148</v>
      </c>
      <c r="E76" s="31" t="s">
        <v>91</v>
      </c>
      <c r="F76" s="33">
        <v>539.21578528826603</v>
      </c>
      <c r="G76" s="34">
        <v>2.5418079632176398</v>
      </c>
      <c r="H76" s="35">
        <v>0.70558770000000004</v>
      </c>
      <c r="I76" s="36">
        <v>1.8345280200000001E-5</v>
      </c>
      <c r="J76" s="37"/>
    </row>
    <row r="77" spans="1:11" x14ac:dyDescent="0.3">
      <c r="A77" s="29" t="s">
        <v>184</v>
      </c>
      <c r="B77" s="30">
        <v>2016</v>
      </c>
      <c r="C77" s="31" t="s">
        <v>187</v>
      </c>
      <c r="D77" s="32"/>
      <c r="E77" s="31" t="s">
        <v>91</v>
      </c>
      <c r="F77" s="33">
        <v>686.48240355355097</v>
      </c>
      <c r="G77" s="34">
        <v>1.28400839818989</v>
      </c>
      <c r="H77" s="35">
        <v>0.70589800000000003</v>
      </c>
      <c r="I77" s="36">
        <v>2.117694E-5</v>
      </c>
      <c r="J77" s="37"/>
    </row>
    <row r="78" spans="1:11" x14ac:dyDescent="0.3">
      <c r="A78" s="29" t="s">
        <v>184</v>
      </c>
      <c r="B78" s="30">
        <v>2015</v>
      </c>
      <c r="C78" s="31" t="s">
        <v>188</v>
      </c>
      <c r="D78" s="32" t="s">
        <v>189</v>
      </c>
      <c r="E78" s="31" t="s">
        <v>82</v>
      </c>
      <c r="F78" s="33">
        <v>1641.8539811872099</v>
      </c>
      <c r="G78" s="34">
        <v>2.4068419916291899</v>
      </c>
      <c r="H78" s="40">
        <v>0.70835661999999999</v>
      </c>
      <c r="I78" s="41">
        <v>5.4047349999999997E-5</v>
      </c>
      <c r="J78" s="42"/>
    </row>
    <row r="79" spans="1:11" x14ac:dyDescent="0.3">
      <c r="A79" s="29" t="s">
        <v>184</v>
      </c>
      <c r="B79" s="30">
        <v>2016</v>
      </c>
      <c r="C79" s="31" t="s">
        <v>190</v>
      </c>
      <c r="D79" s="32" t="s">
        <v>148</v>
      </c>
      <c r="E79" s="31" t="s">
        <v>91</v>
      </c>
      <c r="F79" s="33">
        <v>459.74282875459397</v>
      </c>
      <c r="G79" s="34">
        <v>5.6618086760057</v>
      </c>
      <c r="H79" s="35">
        <v>0.70638780000000001</v>
      </c>
      <c r="I79" s="36">
        <v>1.5540531599999999E-5</v>
      </c>
      <c r="J79" s="37"/>
    </row>
    <row r="80" spans="1:11" x14ac:dyDescent="0.3">
      <c r="A80" s="29" t="s">
        <v>184</v>
      </c>
      <c r="B80" s="30">
        <v>2015</v>
      </c>
      <c r="C80" s="31" t="s">
        <v>191</v>
      </c>
      <c r="D80" s="32" t="s">
        <v>192</v>
      </c>
      <c r="E80" s="31" t="s">
        <v>91</v>
      </c>
      <c r="F80" s="33">
        <v>1592.37296021822</v>
      </c>
      <c r="G80" s="34">
        <v>4.8847461187306802</v>
      </c>
      <c r="H80" s="35">
        <v>0.70523139999999995</v>
      </c>
      <c r="I80" s="36">
        <v>1.9746479200000001E-5</v>
      </c>
      <c r="J80" s="37"/>
    </row>
    <row r="81" spans="1:10" x14ac:dyDescent="0.3">
      <c r="A81" s="29" t="s">
        <v>184</v>
      </c>
      <c r="B81" s="30">
        <v>2016</v>
      </c>
      <c r="C81" s="31" t="s">
        <v>193</v>
      </c>
      <c r="D81" s="32" t="s">
        <v>194</v>
      </c>
      <c r="E81" s="31" t="s">
        <v>91</v>
      </c>
      <c r="F81" s="33">
        <v>1319.15778324455</v>
      </c>
      <c r="G81" s="34">
        <v>6.3614945171085404</v>
      </c>
      <c r="H81" s="35">
        <v>0.70499540000000005</v>
      </c>
      <c r="I81" s="36">
        <v>1.9739871200000001E-5</v>
      </c>
      <c r="J81" s="37"/>
    </row>
    <row r="82" spans="1:10" x14ac:dyDescent="0.3">
      <c r="A82" s="29" t="s">
        <v>184</v>
      </c>
      <c r="B82" s="30">
        <v>2014</v>
      </c>
      <c r="C82" s="31" t="s">
        <v>195</v>
      </c>
      <c r="D82" s="61" t="s">
        <v>196</v>
      </c>
      <c r="E82" s="31" t="s">
        <v>82</v>
      </c>
      <c r="F82" s="33">
        <v>806.956088645411</v>
      </c>
      <c r="G82" s="34">
        <v>6.1448334942582701</v>
      </c>
      <c r="H82" s="35">
        <v>0.70668339999999996</v>
      </c>
      <c r="I82" s="36">
        <v>1.9787135200000001E-5</v>
      </c>
      <c r="J82" s="37"/>
    </row>
    <row r="83" spans="1:10" x14ac:dyDescent="0.3">
      <c r="A83" s="29" t="s">
        <v>184</v>
      </c>
      <c r="B83" s="30">
        <v>2016</v>
      </c>
      <c r="C83" s="31" t="s">
        <v>197</v>
      </c>
      <c r="D83" s="32" t="s">
        <v>198</v>
      </c>
      <c r="E83" s="31" t="s">
        <v>79</v>
      </c>
      <c r="F83" s="33">
        <v>641.46522855434205</v>
      </c>
      <c r="G83" s="34">
        <v>2.7998926716964601</v>
      </c>
      <c r="H83" s="35">
        <v>0.70643180000000005</v>
      </c>
      <c r="I83" s="36">
        <v>2.2605817599999999E-5</v>
      </c>
      <c r="J83" s="37"/>
    </row>
    <row r="84" spans="1:10" x14ac:dyDescent="0.3">
      <c r="A84" s="50" t="s">
        <v>184</v>
      </c>
      <c r="B84" s="51">
        <v>2016</v>
      </c>
      <c r="C84" s="52" t="s">
        <v>199</v>
      </c>
      <c r="D84" s="53" t="s">
        <v>148</v>
      </c>
      <c r="E84" s="52" t="s">
        <v>91</v>
      </c>
      <c r="F84" s="54">
        <v>538.17745090904805</v>
      </c>
      <c r="G84" s="55">
        <v>4.7389127153124102</v>
      </c>
      <c r="H84" s="74">
        <v>0.70662060000000004</v>
      </c>
      <c r="I84" s="75">
        <v>1.6958894400000001E-5</v>
      </c>
      <c r="J84" s="37"/>
    </row>
    <row r="85" spans="1:10" x14ac:dyDescent="0.3">
      <c r="A85" s="29" t="s">
        <v>200</v>
      </c>
      <c r="B85" s="30"/>
      <c r="C85" s="31" t="s">
        <v>201</v>
      </c>
      <c r="D85" s="32"/>
      <c r="E85" s="31" t="s">
        <v>82</v>
      </c>
      <c r="F85" s="33">
        <v>804.99417939218301</v>
      </c>
      <c r="G85" s="34">
        <v>5.7109677321236703</v>
      </c>
      <c r="H85" s="35">
        <v>0.70587630000000001</v>
      </c>
      <c r="I85" s="36">
        <v>2.39997942E-5</v>
      </c>
      <c r="J85" s="37"/>
    </row>
    <row r="86" spans="1:10" x14ac:dyDescent="0.3">
      <c r="A86" s="29" t="s">
        <v>200</v>
      </c>
      <c r="B86" s="30">
        <v>2016</v>
      </c>
      <c r="C86" s="31" t="s">
        <v>202</v>
      </c>
      <c r="D86" s="32"/>
      <c r="E86" s="31" t="s">
        <v>82</v>
      </c>
      <c r="F86" s="33">
        <v>776.10229541201204</v>
      </c>
      <c r="G86" s="34">
        <v>6.2679652400365304</v>
      </c>
      <c r="H86" s="35">
        <v>0.70618119999999995</v>
      </c>
      <c r="I86" s="36">
        <v>2.25977984E-5</v>
      </c>
      <c r="J86" s="37"/>
    </row>
    <row r="87" spans="1:10" x14ac:dyDescent="0.3">
      <c r="A87" s="29" t="s">
        <v>200</v>
      </c>
      <c r="B87" s="30">
        <v>2015</v>
      </c>
      <c r="C87" s="31" t="s">
        <v>203</v>
      </c>
      <c r="D87" s="32"/>
      <c r="E87" s="31" t="s">
        <v>82</v>
      </c>
      <c r="F87" s="33">
        <v>907.81394775741296</v>
      </c>
      <c r="G87" s="34">
        <v>6.9284359237819997</v>
      </c>
      <c r="H87" s="35">
        <v>0.70621979999999995</v>
      </c>
      <c r="I87" s="36">
        <v>2.4011473200000001E-5</v>
      </c>
      <c r="J87" s="37"/>
    </row>
    <row r="88" spans="1:10" x14ac:dyDescent="0.3">
      <c r="A88" s="29" t="s">
        <v>200</v>
      </c>
      <c r="B88" s="30">
        <v>2015</v>
      </c>
      <c r="C88" s="31" t="s">
        <v>204</v>
      </c>
      <c r="D88" s="32"/>
      <c r="E88" s="31" t="s">
        <v>82</v>
      </c>
      <c r="F88" s="33">
        <v>880.26760041953605</v>
      </c>
      <c r="G88" s="34">
        <v>6.9437521291322302</v>
      </c>
      <c r="H88" s="35">
        <v>0.70624339999999997</v>
      </c>
      <c r="I88" s="36">
        <v>2.25997888E-5</v>
      </c>
      <c r="J88" s="37"/>
    </row>
    <row r="89" spans="1:10" x14ac:dyDescent="0.3">
      <c r="A89" s="29" t="s">
        <v>200</v>
      </c>
      <c r="B89" s="30"/>
      <c r="C89" s="31" t="s">
        <v>205</v>
      </c>
      <c r="D89" s="32"/>
      <c r="E89" s="31" t="s">
        <v>82</v>
      </c>
      <c r="F89" s="33">
        <v>1495.33965090385</v>
      </c>
      <c r="G89" s="34">
        <v>6.2516472295025203</v>
      </c>
      <c r="H89" s="40">
        <v>0.70810660999999997</v>
      </c>
      <c r="I89" s="41">
        <v>4.9978699E-5</v>
      </c>
      <c r="J89" s="42"/>
    </row>
    <row r="90" spans="1:10" x14ac:dyDescent="0.3">
      <c r="A90" s="29" t="s">
        <v>200</v>
      </c>
      <c r="B90" s="30"/>
      <c r="C90" s="31" t="s">
        <v>206</v>
      </c>
      <c r="D90" s="32"/>
      <c r="E90" s="31" t="s">
        <v>82</v>
      </c>
      <c r="F90" s="33">
        <v>858.35307594530605</v>
      </c>
      <c r="G90" s="34">
        <v>5.3021360868437304</v>
      </c>
      <c r="H90" s="35">
        <v>0.70641279999999995</v>
      </c>
      <c r="I90" s="36">
        <v>2.2605209599999999E-5</v>
      </c>
      <c r="J90" s="37"/>
    </row>
    <row r="91" spans="1:10" x14ac:dyDescent="0.3">
      <c r="A91" s="29" t="s">
        <v>200</v>
      </c>
      <c r="B91" s="30"/>
      <c r="C91" s="31" t="s">
        <v>207</v>
      </c>
      <c r="D91" s="32"/>
      <c r="E91" s="31" t="s">
        <v>91</v>
      </c>
      <c r="F91" s="33">
        <v>433.87672903664702</v>
      </c>
      <c r="G91" s="34">
        <v>3.7076928792883899</v>
      </c>
      <c r="H91" s="35">
        <v>0.70580620000000005</v>
      </c>
      <c r="I91" s="36">
        <v>1.8350961200000001E-5</v>
      </c>
      <c r="J91" s="37"/>
    </row>
    <row r="92" spans="1:10" x14ac:dyDescent="0.3">
      <c r="A92" s="29" t="s">
        <v>200</v>
      </c>
      <c r="B92" s="30"/>
      <c r="C92" s="31" t="s">
        <v>208</v>
      </c>
      <c r="D92" s="32"/>
      <c r="E92" s="31" t="s">
        <v>82</v>
      </c>
      <c r="F92" s="33">
        <v>1587.1796800623399</v>
      </c>
      <c r="G92" s="34">
        <v>7.9719569839303297</v>
      </c>
      <c r="H92" s="35">
        <v>0.70782389999999995</v>
      </c>
      <c r="I92" s="36">
        <v>2.1234717000000002E-5</v>
      </c>
      <c r="J92" s="37"/>
    </row>
    <row r="93" spans="1:10" x14ac:dyDescent="0.3">
      <c r="A93" s="29" t="s">
        <v>200</v>
      </c>
      <c r="B93" s="30"/>
      <c r="C93" s="31" t="s">
        <v>209</v>
      </c>
      <c r="D93" s="32"/>
      <c r="E93" s="31" t="s">
        <v>82</v>
      </c>
      <c r="F93" s="33">
        <v>1492.57023671205</v>
      </c>
      <c r="G93" s="34">
        <v>7.2471773755053102</v>
      </c>
      <c r="H93" s="40">
        <v>0.70811047999999999</v>
      </c>
      <c r="I93" s="41">
        <v>5.1096240000000003E-5</v>
      </c>
      <c r="J93" s="42"/>
    </row>
    <row r="94" spans="1:10" x14ac:dyDescent="0.3">
      <c r="A94" s="50" t="s">
        <v>200</v>
      </c>
      <c r="B94" s="51"/>
      <c r="C94" s="52" t="s">
        <v>210</v>
      </c>
      <c r="D94" s="76"/>
      <c r="E94" s="52" t="s">
        <v>91</v>
      </c>
      <c r="F94" s="54">
        <v>408.72093809085197</v>
      </c>
      <c r="G94" s="55">
        <v>6.2935866583006099</v>
      </c>
      <c r="H94" s="74">
        <v>0.70626080000000002</v>
      </c>
      <c r="I94" s="75">
        <v>2.2600345600000001E-5</v>
      </c>
      <c r="J94" s="37"/>
    </row>
    <row r="95" spans="1:10" x14ac:dyDescent="0.3">
      <c r="A95" s="29" t="s">
        <v>211</v>
      </c>
      <c r="B95" s="30">
        <v>2016</v>
      </c>
      <c r="C95" s="31" t="s">
        <v>212</v>
      </c>
      <c r="D95" s="32" t="s">
        <v>213</v>
      </c>
      <c r="E95" s="31" t="s">
        <v>91</v>
      </c>
      <c r="F95" s="33">
        <v>792.93283688507995</v>
      </c>
      <c r="G95" s="34">
        <v>1.98713162710484</v>
      </c>
      <c r="H95" s="35">
        <v>0.71009</v>
      </c>
      <c r="I95" s="36">
        <v>1.988252E-5</v>
      </c>
      <c r="J95" s="37"/>
    </row>
    <row r="96" spans="1:10" x14ac:dyDescent="0.3">
      <c r="A96" s="29" t="s">
        <v>211</v>
      </c>
      <c r="B96" s="30">
        <v>2015</v>
      </c>
      <c r="C96" s="31" t="s">
        <v>214</v>
      </c>
      <c r="D96" s="32" t="s">
        <v>215</v>
      </c>
      <c r="E96" s="31" t="s">
        <v>91</v>
      </c>
      <c r="F96" s="33">
        <v>729.28565989481001</v>
      </c>
      <c r="G96" s="34">
        <v>2.1661531453245799</v>
      </c>
      <c r="H96" s="35">
        <v>0.71061989999999997</v>
      </c>
      <c r="I96" s="36">
        <v>2.1318597000000001E-5</v>
      </c>
      <c r="J96" s="37"/>
    </row>
    <row r="97" spans="1:10" x14ac:dyDescent="0.3">
      <c r="A97" s="29" t="s">
        <v>216</v>
      </c>
      <c r="B97" s="30">
        <v>2014</v>
      </c>
      <c r="C97" s="31" t="s">
        <v>217</v>
      </c>
      <c r="D97" s="32" t="s">
        <v>218</v>
      </c>
      <c r="E97" s="31" t="s">
        <v>82</v>
      </c>
      <c r="F97" s="33">
        <v>2360.0864686302698</v>
      </c>
      <c r="G97" s="34">
        <v>3.3830177936197101</v>
      </c>
      <c r="H97" s="35">
        <v>0.70795240000000004</v>
      </c>
      <c r="I97" s="36">
        <v>1.9822667199999999E-5</v>
      </c>
      <c r="J97" s="37"/>
    </row>
    <row r="98" spans="1:10" x14ac:dyDescent="0.3">
      <c r="A98" s="29" t="s">
        <v>216</v>
      </c>
      <c r="B98" s="30">
        <v>2016</v>
      </c>
      <c r="C98" s="31" t="s">
        <v>219</v>
      </c>
      <c r="D98" s="32" t="s">
        <v>220</v>
      </c>
      <c r="E98" s="31" t="s">
        <v>91</v>
      </c>
      <c r="F98" s="33">
        <v>985.91734025279402</v>
      </c>
      <c r="G98" s="34">
        <v>2.6225717653931602</v>
      </c>
      <c r="H98" s="35">
        <v>0.70844700000000005</v>
      </c>
      <c r="I98" s="36">
        <v>1.8419621999999999E-5</v>
      </c>
      <c r="J98" s="37"/>
    </row>
    <row r="99" spans="1:10" x14ac:dyDescent="0.3">
      <c r="A99" s="29" t="s">
        <v>216</v>
      </c>
      <c r="B99" s="30">
        <v>2016</v>
      </c>
      <c r="C99" s="31" t="s">
        <v>221</v>
      </c>
      <c r="D99" s="32" t="s">
        <v>222</v>
      </c>
      <c r="E99" s="31" t="s">
        <v>82</v>
      </c>
      <c r="F99" s="33">
        <v>1629.7786949731999</v>
      </c>
      <c r="G99" s="34">
        <v>0.48038124654629599</v>
      </c>
      <c r="H99" s="40">
        <v>0.70851964000000001</v>
      </c>
      <c r="I99" s="41">
        <v>6.6163510000000005E-5</v>
      </c>
      <c r="J99" s="42"/>
    </row>
    <row r="100" spans="1:10" x14ac:dyDescent="0.3">
      <c r="A100" s="29" t="s">
        <v>216</v>
      </c>
      <c r="B100" s="30">
        <v>2016</v>
      </c>
      <c r="C100" s="31" t="s">
        <v>223</v>
      </c>
      <c r="D100" s="32" t="s">
        <v>224</v>
      </c>
      <c r="E100" s="31" t="s">
        <v>91</v>
      </c>
      <c r="F100" s="33">
        <v>1170.07985313981</v>
      </c>
      <c r="G100" s="34">
        <v>1.2141425539217101</v>
      </c>
      <c r="H100" s="35">
        <v>0.70874499999999996</v>
      </c>
      <c r="I100" s="36">
        <v>2.2679839999999999E-5</v>
      </c>
      <c r="J100" s="37"/>
    </row>
    <row r="101" spans="1:10" x14ac:dyDescent="0.3">
      <c r="A101" s="29" t="s">
        <v>225</v>
      </c>
      <c r="B101" s="30">
        <v>2016</v>
      </c>
      <c r="C101" s="31" t="s">
        <v>226</v>
      </c>
      <c r="D101" s="32" t="s">
        <v>227</v>
      </c>
      <c r="E101" s="31" t="s">
        <v>79</v>
      </c>
      <c r="F101" s="33">
        <v>1437.4681014461801</v>
      </c>
      <c r="G101" s="34">
        <v>4.2653978270466899</v>
      </c>
      <c r="H101" s="35">
        <v>0.70874930000000003</v>
      </c>
      <c r="I101" s="36">
        <v>1.7009983200000002E-5</v>
      </c>
      <c r="J101" s="37"/>
    </row>
    <row r="102" spans="1:10" x14ac:dyDescent="0.3">
      <c r="A102" s="29" t="s">
        <v>225</v>
      </c>
      <c r="B102" s="30">
        <v>2016</v>
      </c>
      <c r="C102" s="31" t="s">
        <v>228</v>
      </c>
      <c r="D102" s="32" t="s">
        <v>222</v>
      </c>
      <c r="E102" s="31" t="s">
        <v>82</v>
      </c>
      <c r="F102" s="33">
        <v>1620.78057094102</v>
      </c>
      <c r="G102" s="34">
        <v>4.9423443375573504</v>
      </c>
      <c r="H102" s="35">
        <v>0.70934730000000001</v>
      </c>
      <c r="I102" s="36">
        <v>1.9861724399999999E-5</v>
      </c>
      <c r="J102" s="37"/>
    </row>
    <row r="103" spans="1:10" x14ac:dyDescent="0.3">
      <c r="A103" s="29" t="s">
        <v>229</v>
      </c>
      <c r="B103" s="30">
        <v>2016</v>
      </c>
      <c r="C103" s="31" t="s">
        <v>230</v>
      </c>
      <c r="D103" s="32" t="s">
        <v>231</v>
      </c>
      <c r="E103" s="31" t="s">
        <v>91</v>
      </c>
      <c r="F103" s="33">
        <v>550.08643032889404</v>
      </c>
      <c r="G103" s="34">
        <v>1.77707757899631</v>
      </c>
      <c r="H103" s="40">
        <v>0.71248137</v>
      </c>
      <c r="I103" s="41">
        <v>7.3267451609999995E-5</v>
      </c>
      <c r="J103" s="42"/>
    </row>
    <row r="104" spans="1:10" x14ac:dyDescent="0.3">
      <c r="A104" s="50" t="s">
        <v>232</v>
      </c>
      <c r="B104" s="51">
        <v>2014</v>
      </c>
      <c r="C104" s="52" t="s">
        <v>233</v>
      </c>
      <c r="D104" s="53" t="s">
        <v>234</v>
      </c>
      <c r="E104" s="52" t="s">
        <v>82</v>
      </c>
      <c r="F104" s="54">
        <v>3053.6129445634201</v>
      </c>
      <c r="G104" s="55">
        <v>1.0346276365728799</v>
      </c>
      <c r="H104" s="74">
        <v>0.70839099999999999</v>
      </c>
      <c r="I104" s="75">
        <v>1.8418166E-5</v>
      </c>
      <c r="J104" s="37"/>
    </row>
    <row r="105" spans="1:10" x14ac:dyDescent="0.3">
      <c r="C105" s="77"/>
    </row>
    <row r="106" spans="1:10" x14ac:dyDescent="0.3">
      <c r="A106" s="18"/>
      <c r="C106" s="18"/>
      <c r="D106" s="18"/>
      <c r="F106" s="18"/>
      <c r="G106" s="18"/>
    </row>
    <row r="107" spans="1:10" x14ac:dyDescent="0.3">
      <c r="A107" s="18"/>
      <c r="C107" s="18"/>
      <c r="D107" s="18"/>
      <c r="F107" s="18"/>
      <c r="G107" s="18"/>
    </row>
    <row r="108" spans="1:10" x14ac:dyDescent="0.3">
      <c r="A108" s="18"/>
      <c r="C108" s="18"/>
      <c r="D108" s="18"/>
      <c r="F108" s="18"/>
      <c r="G108" s="18"/>
    </row>
    <row r="109" spans="1:10" x14ac:dyDescent="0.3">
      <c r="A109" s="18"/>
      <c r="C109" s="18"/>
      <c r="D109" s="18"/>
      <c r="F109" s="18"/>
      <c r="G109" s="18"/>
    </row>
    <row r="110" spans="1:10" x14ac:dyDescent="0.3">
      <c r="A110" s="18"/>
      <c r="C110" s="18"/>
      <c r="D110" s="18"/>
      <c r="F110" s="18"/>
      <c r="G110" s="18"/>
    </row>
    <row r="111" spans="1:10" x14ac:dyDescent="0.3">
      <c r="A111" s="18"/>
      <c r="C111" s="18"/>
      <c r="D111" s="18"/>
      <c r="F111" s="18"/>
      <c r="G111" s="18"/>
    </row>
    <row r="112" spans="1:10" x14ac:dyDescent="0.3">
      <c r="A112" s="18"/>
      <c r="C112" s="18"/>
      <c r="D112" s="18"/>
      <c r="F112" s="18"/>
      <c r="G112" s="18"/>
    </row>
    <row r="114" spans="1:10" x14ac:dyDescent="0.3">
      <c r="C114" s="18"/>
    </row>
    <row r="118" spans="1:10" x14ac:dyDescent="0.3">
      <c r="A118" s="18"/>
      <c r="C118" s="18"/>
      <c r="D118" s="18"/>
      <c r="F118" s="18"/>
      <c r="G118" s="18"/>
    </row>
    <row r="119" spans="1:10" x14ac:dyDescent="0.3">
      <c r="A119" s="18"/>
      <c r="C119" s="18"/>
      <c r="D119" s="18"/>
      <c r="F119" s="18"/>
      <c r="G119" s="18"/>
    </row>
    <row r="120" spans="1:10" x14ac:dyDescent="0.3">
      <c r="A120" s="18"/>
      <c r="C120" s="18"/>
      <c r="D120" s="18"/>
      <c r="F120" s="18"/>
      <c r="G120" s="18"/>
    </row>
    <row r="121" spans="1:10" x14ac:dyDescent="0.3">
      <c r="A121" s="18"/>
      <c r="C121" s="18"/>
      <c r="D121" s="18"/>
      <c r="F121" s="18"/>
      <c r="G121" s="18"/>
    </row>
    <row r="122" spans="1:10" x14ac:dyDescent="0.3">
      <c r="A122" s="18"/>
      <c r="C122" s="18"/>
      <c r="D122" s="18"/>
      <c r="F122" s="18"/>
      <c r="G122" s="18"/>
    </row>
    <row r="123" spans="1:10" x14ac:dyDescent="0.3">
      <c r="A123" s="18"/>
      <c r="C123" s="18"/>
      <c r="D123" s="18"/>
      <c r="F123" s="18"/>
      <c r="G123" s="18"/>
    </row>
    <row r="124" spans="1:10" x14ac:dyDescent="0.3">
      <c r="A124" s="18"/>
      <c r="C124" s="18"/>
      <c r="D124" s="18"/>
      <c r="F124" s="18"/>
      <c r="G124" s="18"/>
    </row>
    <row r="125" spans="1:10" x14ac:dyDescent="0.3">
      <c r="A125" s="18"/>
      <c r="C125" s="18"/>
      <c r="D125" s="18"/>
      <c r="F125" s="18"/>
      <c r="G125" s="18"/>
    </row>
    <row r="126" spans="1:10" x14ac:dyDescent="0.3">
      <c r="A126" s="78"/>
      <c r="E126" s="72"/>
      <c r="F126" s="79"/>
      <c r="G126" s="80"/>
    </row>
    <row r="127" spans="1:10" x14ac:dyDescent="0.3">
      <c r="A127" s="81"/>
      <c r="E127" s="72"/>
      <c r="F127" s="79"/>
      <c r="G127" s="80"/>
      <c r="H127" s="82"/>
      <c r="I127" s="82"/>
      <c r="J127" s="82"/>
    </row>
    <row r="128" spans="1:10" x14ac:dyDescent="0.3">
      <c r="A128" s="81"/>
      <c r="E128" s="72"/>
      <c r="F128" s="79"/>
      <c r="G128" s="80"/>
      <c r="H128" s="1"/>
      <c r="I128" s="1"/>
      <c r="J128" s="1"/>
    </row>
    <row r="129" spans="1:10" x14ac:dyDescent="0.3">
      <c r="A129" s="81"/>
      <c r="E129" s="72"/>
      <c r="F129" s="79"/>
      <c r="G129" s="80"/>
      <c r="H129" s="1"/>
      <c r="I129" s="1"/>
      <c r="J129" s="1"/>
    </row>
    <row r="130" spans="1:10" x14ac:dyDescent="0.3">
      <c r="A130" s="81"/>
      <c r="E130" s="72"/>
      <c r="F130" s="79"/>
      <c r="G130" s="80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zoomScaleNormal="100" workbookViewId="0">
      <selection activeCell="I29" sqref="I29"/>
    </sheetView>
  </sheetViews>
  <sheetFormatPr defaultColWidth="8.77734375" defaultRowHeight="14.4" x14ac:dyDescent="0.3"/>
  <cols>
    <col min="1" max="1" width="15.5546875" style="18" customWidth="1"/>
    <col min="2" max="2" width="10.5546875" customWidth="1"/>
  </cols>
  <sheetData>
    <row r="1" spans="1:3" x14ac:dyDescent="0.3">
      <c r="A1" s="1" t="str">
        <f>Header!C9</f>
        <v>87Sr/86Sr of Tenerife DO-labelled wines, presented in rank-order</v>
      </c>
    </row>
    <row r="3" spans="1:3" ht="17.399999999999999" x14ac:dyDescent="0.3">
      <c r="A3" s="18" t="s">
        <v>235</v>
      </c>
      <c r="B3" s="18" t="s">
        <v>236</v>
      </c>
    </row>
    <row r="4" spans="1:3" x14ac:dyDescent="0.3">
      <c r="A4" s="46">
        <v>0.70431699999999997</v>
      </c>
      <c r="B4" s="18">
        <v>1</v>
      </c>
      <c r="C4" s="83"/>
    </row>
    <row r="5" spans="1:3" x14ac:dyDescent="0.3">
      <c r="A5" s="40">
        <v>0.70471461999999996</v>
      </c>
      <c r="B5" s="18">
        <v>2</v>
      </c>
      <c r="C5" s="83"/>
    </row>
    <row r="6" spans="1:3" x14ac:dyDescent="0.3">
      <c r="A6" s="46">
        <v>0.70476300000000003</v>
      </c>
      <c r="B6" s="18">
        <v>3</v>
      </c>
      <c r="C6" s="83"/>
    </row>
    <row r="7" spans="1:3" x14ac:dyDescent="0.3">
      <c r="A7" s="63">
        <v>0.70483799999999996</v>
      </c>
      <c r="B7" s="18">
        <v>4</v>
      </c>
      <c r="C7" s="83"/>
    </row>
    <row r="8" spans="1:3" x14ac:dyDescent="0.3">
      <c r="A8" s="46">
        <v>0.70489100000000005</v>
      </c>
      <c r="B8" s="18">
        <v>5</v>
      </c>
      <c r="C8" s="83"/>
    </row>
    <row r="9" spans="1:3" x14ac:dyDescent="0.3">
      <c r="A9" s="40">
        <v>0.70489241000000002</v>
      </c>
      <c r="B9" s="18">
        <v>6</v>
      </c>
      <c r="C9" s="83"/>
    </row>
    <row r="10" spans="1:3" x14ac:dyDescent="0.3">
      <c r="A10" s="35">
        <v>0.70489860000000004</v>
      </c>
      <c r="B10" s="18">
        <v>7</v>
      </c>
      <c r="C10" s="83"/>
    </row>
    <row r="11" spans="1:3" x14ac:dyDescent="0.3">
      <c r="A11" s="35">
        <v>0.70489860000000004</v>
      </c>
      <c r="B11" s="18">
        <v>8</v>
      </c>
      <c r="C11" s="83"/>
    </row>
    <row r="12" spans="1:3" x14ac:dyDescent="0.3">
      <c r="A12" s="46">
        <v>0.70491800000000004</v>
      </c>
      <c r="B12" s="18">
        <v>9</v>
      </c>
      <c r="C12" s="83"/>
    </row>
    <row r="13" spans="1:3" x14ac:dyDescent="0.3">
      <c r="A13" s="35">
        <v>0.70499540000000005</v>
      </c>
      <c r="B13" s="18">
        <v>10</v>
      </c>
      <c r="C13" s="83"/>
    </row>
    <row r="14" spans="1:3" x14ac:dyDescent="0.3">
      <c r="A14" s="40">
        <v>0.70514458999999996</v>
      </c>
      <c r="B14" s="18">
        <v>11</v>
      </c>
      <c r="C14" s="83"/>
    </row>
    <row r="15" spans="1:3" x14ac:dyDescent="0.3">
      <c r="A15" s="46">
        <v>0.705152</v>
      </c>
      <c r="B15" s="18">
        <v>12</v>
      </c>
      <c r="C15" s="83"/>
    </row>
    <row r="16" spans="1:3" x14ac:dyDescent="0.3">
      <c r="A16" s="35">
        <v>0.70523139999999995</v>
      </c>
      <c r="B16" s="18">
        <v>13</v>
      </c>
      <c r="C16" s="83"/>
    </row>
    <row r="17" spans="1:3" x14ac:dyDescent="0.3">
      <c r="A17" s="46">
        <v>0.70537099999999997</v>
      </c>
      <c r="B17" s="18">
        <v>14</v>
      </c>
      <c r="C17" s="83"/>
    </row>
    <row r="18" spans="1:3" x14ac:dyDescent="0.3">
      <c r="A18" s="35">
        <v>0.70537309999999998</v>
      </c>
      <c r="B18" s="18">
        <v>15</v>
      </c>
      <c r="C18" s="83"/>
    </row>
    <row r="19" spans="1:3" x14ac:dyDescent="0.3">
      <c r="A19" s="46">
        <v>0.70543500000000003</v>
      </c>
      <c r="B19" s="18">
        <v>16</v>
      </c>
      <c r="C19" s="83"/>
    </row>
    <row r="20" spans="1:3" x14ac:dyDescent="0.3">
      <c r="A20" s="46">
        <v>0.70544799999999996</v>
      </c>
      <c r="B20" s="18">
        <v>17</v>
      </c>
      <c r="C20" s="83"/>
    </row>
    <row r="21" spans="1:3" x14ac:dyDescent="0.3">
      <c r="A21" s="46">
        <v>0.70545199999999997</v>
      </c>
      <c r="B21" s="18">
        <v>18</v>
      </c>
      <c r="C21" s="83"/>
    </row>
    <row r="22" spans="1:3" x14ac:dyDescent="0.3">
      <c r="A22" s="35">
        <v>0.70546660000000005</v>
      </c>
      <c r="B22" s="18">
        <v>19</v>
      </c>
      <c r="C22" s="83"/>
    </row>
    <row r="23" spans="1:3" x14ac:dyDescent="0.3">
      <c r="A23" s="40">
        <v>0.70547057749999997</v>
      </c>
      <c r="B23" s="18">
        <v>20</v>
      </c>
      <c r="C23" s="83"/>
    </row>
    <row r="24" spans="1:3" x14ac:dyDescent="0.3">
      <c r="A24" s="35">
        <v>0.70556779999999997</v>
      </c>
      <c r="B24" s="18">
        <v>21</v>
      </c>
      <c r="C24" s="83"/>
    </row>
    <row r="25" spans="1:3" x14ac:dyDescent="0.3">
      <c r="A25" s="35">
        <v>0.70558770000000004</v>
      </c>
      <c r="B25" s="18">
        <v>22</v>
      </c>
      <c r="C25" s="83"/>
    </row>
    <row r="26" spans="1:3" x14ac:dyDescent="0.3">
      <c r="A26" s="63">
        <v>0.70559766000000002</v>
      </c>
      <c r="B26" s="18">
        <v>23</v>
      </c>
      <c r="C26" s="83"/>
    </row>
    <row r="27" spans="1:3" x14ac:dyDescent="0.3">
      <c r="A27" s="35">
        <v>0.70580620000000005</v>
      </c>
      <c r="B27" s="18">
        <v>24</v>
      </c>
      <c r="C27" s="83"/>
    </row>
    <row r="28" spans="1:3" x14ac:dyDescent="0.3">
      <c r="A28" s="35">
        <v>0.70587630000000001</v>
      </c>
      <c r="B28" s="18">
        <v>25</v>
      </c>
      <c r="C28" s="83"/>
    </row>
    <row r="29" spans="1:3" x14ac:dyDescent="0.3">
      <c r="A29" s="35">
        <v>0.70589800000000003</v>
      </c>
      <c r="B29" s="18">
        <v>26</v>
      </c>
      <c r="C29" s="83"/>
    </row>
    <row r="30" spans="1:3" x14ac:dyDescent="0.3">
      <c r="A30" s="40">
        <v>0.70589821330000002</v>
      </c>
      <c r="B30" s="18">
        <v>27</v>
      </c>
      <c r="C30" s="83"/>
    </row>
    <row r="31" spans="1:3" x14ac:dyDescent="0.3">
      <c r="A31" s="35">
        <v>0.70593850000000002</v>
      </c>
      <c r="B31" s="18">
        <v>28</v>
      </c>
      <c r="C31" s="83"/>
    </row>
    <row r="32" spans="1:3" x14ac:dyDescent="0.3">
      <c r="A32" s="46">
        <v>0.70596099999999995</v>
      </c>
      <c r="B32" s="18">
        <v>29</v>
      </c>
      <c r="C32" s="83"/>
    </row>
    <row r="33" spans="1:3" x14ac:dyDescent="0.3">
      <c r="A33" s="40">
        <v>0.70596127239999995</v>
      </c>
      <c r="B33" s="18">
        <v>30</v>
      </c>
      <c r="C33" s="83"/>
    </row>
    <row r="34" spans="1:3" x14ac:dyDescent="0.3">
      <c r="A34" s="40">
        <v>0.70598046000000003</v>
      </c>
      <c r="B34" s="18">
        <v>31</v>
      </c>
      <c r="C34" s="83"/>
    </row>
    <row r="35" spans="1:3" x14ac:dyDescent="0.3">
      <c r="A35" s="40">
        <v>0.70599434000000005</v>
      </c>
      <c r="B35" s="18">
        <v>32</v>
      </c>
      <c r="C35" s="83"/>
    </row>
    <row r="36" spans="1:3" x14ac:dyDescent="0.3">
      <c r="A36" s="46">
        <v>0.70604199999999995</v>
      </c>
      <c r="B36" s="18">
        <v>33</v>
      </c>
      <c r="C36" s="83"/>
    </row>
    <row r="37" spans="1:3" x14ac:dyDescent="0.3">
      <c r="A37" s="35">
        <v>0.70606449999999998</v>
      </c>
      <c r="B37" s="18">
        <v>34</v>
      </c>
      <c r="C37" s="83"/>
    </row>
    <row r="38" spans="1:3" x14ac:dyDescent="0.3">
      <c r="A38" s="40">
        <v>0.70608433999999998</v>
      </c>
      <c r="B38" s="18">
        <v>35</v>
      </c>
      <c r="C38" s="83"/>
    </row>
    <row r="39" spans="1:3" x14ac:dyDescent="0.3">
      <c r="A39" s="46">
        <v>0.70611299999999999</v>
      </c>
      <c r="B39" s="18">
        <v>36</v>
      </c>
      <c r="C39" s="83"/>
    </row>
    <row r="40" spans="1:3" x14ac:dyDescent="0.3">
      <c r="A40" s="35">
        <v>0.70617030000000003</v>
      </c>
      <c r="B40" s="18">
        <v>37</v>
      </c>
      <c r="C40" s="83"/>
    </row>
    <row r="41" spans="1:3" x14ac:dyDescent="0.3">
      <c r="A41" s="35">
        <v>0.70617260000000004</v>
      </c>
      <c r="B41" s="18">
        <v>38</v>
      </c>
      <c r="C41" s="83"/>
    </row>
    <row r="42" spans="1:3" x14ac:dyDescent="0.3">
      <c r="A42" s="35">
        <v>0.70618119999999995</v>
      </c>
      <c r="B42" s="18">
        <v>39</v>
      </c>
      <c r="C42" s="83"/>
    </row>
    <row r="43" spans="1:3" x14ac:dyDescent="0.3">
      <c r="A43" s="46">
        <v>0.70618300000000001</v>
      </c>
      <c r="B43" s="18">
        <v>40</v>
      </c>
      <c r="C43" s="83"/>
    </row>
    <row r="44" spans="1:3" x14ac:dyDescent="0.3">
      <c r="A44" s="35">
        <v>0.70621979999999995</v>
      </c>
      <c r="B44" s="18">
        <v>41</v>
      </c>
      <c r="C44" s="83"/>
    </row>
    <row r="45" spans="1:3" x14ac:dyDescent="0.3">
      <c r="A45" s="46">
        <v>0.70623199999999997</v>
      </c>
      <c r="B45" s="18">
        <v>42</v>
      </c>
      <c r="C45" s="83"/>
    </row>
    <row r="46" spans="1:3" x14ac:dyDescent="0.3">
      <c r="A46" s="35">
        <v>0.70623400000000003</v>
      </c>
      <c r="B46" s="18">
        <v>43</v>
      </c>
      <c r="C46" s="83"/>
    </row>
    <row r="47" spans="1:3" x14ac:dyDescent="0.3">
      <c r="A47" s="35">
        <v>0.70624339999999997</v>
      </c>
      <c r="B47" s="18">
        <v>44</v>
      </c>
      <c r="C47" s="83"/>
    </row>
    <row r="48" spans="1:3" x14ac:dyDescent="0.3">
      <c r="A48" s="63">
        <v>0.70625121000000002</v>
      </c>
      <c r="B48" s="18">
        <v>45</v>
      </c>
      <c r="C48" s="83"/>
    </row>
    <row r="49" spans="1:3" x14ac:dyDescent="0.3">
      <c r="A49" s="35">
        <v>0.70626080000000002</v>
      </c>
      <c r="B49" s="18">
        <v>46</v>
      </c>
      <c r="C49" s="83"/>
    </row>
    <row r="50" spans="1:3" x14ac:dyDescent="0.3">
      <c r="A50" s="35">
        <v>0.70628170000000001</v>
      </c>
      <c r="B50" s="18">
        <v>47</v>
      </c>
      <c r="C50" s="83"/>
    </row>
    <row r="51" spans="1:3" x14ac:dyDescent="0.3">
      <c r="A51" s="40">
        <v>0.70629450000000005</v>
      </c>
      <c r="B51" s="18">
        <v>48</v>
      </c>
      <c r="C51" s="83"/>
    </row>
    <row r="52" spans="1:3" x14ac:dyDescent="0.3">
      <c r="A52" s="35">
        <v>0.70630680000000001</v>
      </c>
      <c r="B52" s="18">
        <v>49</v>
      </c>
      <c r="C52" s="83"/>
    </row>
    <row r="53" spans="1:3" x14ac:dyDescent="0.3">
      <c r="A53" s="46">
        <v>0.70630700000000002</v>
      </c>
      <c r="B53" s="18">
        <v>50</v>
      </c>
      <c r="C53" s="83"/>
    </row>
    <row r="54" spans="1:3" x14ac:dyDescent="0.3">
      <c r="A54" s="46">
        <v>0.70631699999999997</v>
      </c>
      <c r="B54" s="18">
        <v>51</v>
      </c>
      <c r="C54" s="83"/>
    </row>
    <row r="55" spans="1:3" x14ac:dyDescent="0.3">
      <c r="A55" s="40">
        <v>0.70632097000000005</v>
      </c>
      <c r="B55" s="18">
        <v>52</v>
      </c>
      <c r="C55" s="83"/>
    </row>
    <row r="56" spans="1:3" x14ac:dyDescent="0.3">
      <c r="A56" s="35">
        <v>0.70634410000000003</v>
      </c>
      <c r="B56" s="18">
        <v>53</v>
      </c>
      <c r="C56" s="83"/>
    </row>
    <row r="57" spans="1:3" x14ac:dyDescent="0.3">
      <c r="A57" s="40">
        <v>0.70637855000000005</v>
      </c>
      <c r="B57" s="18">
        <v>54</v>
      </c>
      <c r="C57" s="83"/>
    </row>
    <row r="58" spans="1:3" x14ac:dyDescent="0.3">
      <c r="A58" s="35">
        <v>0.70638780000000001</v>
      </c>
      <c r="B58" s="18">
        <v>55</v>
      </c>
      <c r="C58" s="83"/>
    </row>
    <row r="59" spans="1:3" x14ac:dyDescent="0.3">
      <c r="A59" s="40">
        <v>0.70640079980000003</v>
      </c>
      <c r="B59" s="18">
        <v>56</v>
      </c>
      <c r="C59" s="83"/>
    </row>
    <row r="60" spans="1:3" x14ac:dyDescent="0.3">
      <c r="A60" s="35">
        <v>0.70641279999999995</v>
      </c>
      <c r="B60" s="18">
        <v>57</v>
      </c>
      <c r="C60" s="83"/>
    </row>
    <row r="61" spans="1:3" x14ac:dyDescent="0.3">
      <c r="A61" s="40">
        <v>0.70641873899999996</v>
      </c>
      <c r="B61" s="18">
        <v>58</v>
      </c>
      <c r="C61" s="83"/>
    </row>
    <row r="62" spans="1:3" x14ac:dyDescent="0.3">
      <c r="A62" s="35">
        <v>0.70643180000000005</v>
      </c>
      <c r="B62" s="18">
        <v>59</v>
      </c>
      <c r="C62" s="83"/>
    </row>
    <row r="63" spans="1:3" x14ac:dyDescent="0.3">
      <c r="A63" s="35">
        <v>0.70646279999999995</v>
      </c>
      <c r="B63" s="18">
        <v>60</v>
      </c>
      <c r="C63" s="83"/>
    </row>
    <row r="64" spans="1:3" x14ac:dyDescent="0.3">
      <c r="A64" s="40">
        <v>0.70648003000000004</v>
      </c>
      <c r="B64" s="18">
        <v>61</v>
      </c>
      <c r="C64" s="83"/>
    </row>
    <row r="65" spans="1:3" x14ac:dyDescent="0.3">
      <c r="A65" s="46">
        <v>0.706488</v>
      </c>
      <c r="B65" s="18">
        <v>62</v>
      </c>
      <c r="C65" s="83"/>
    </row>
    <row r="66" spans="1:3" x14ac:dyDescent="0.3">
      <c r="A66" s="46">
        <v>0.70650000000000002</v>
      </c>
      <c r="B66" s="18">
        <v>63</v>
      </c>
      <c r="C66" s="83"/>
    </row>
    <row r="67" spans="1:3" x14ac:dyDescent="0.3">
      <c r="A67" s="46">
        <v>0.70657899999999996</v>
      </c>
      <c r="B67" s="18">
        <v>64</v>
      </c>
      <c r="C67" s="83"/>
    </row>
    <row r="68" spans="1:3" x14ac:dyDescent="0.3">
      <c r="A68" s="35">
        <v>0.70658699999999997</v>
      </c>
      <c r="B68" s="18">
        <v>65</v>
      </c>
      <c r="C68" s="83"/>
    </row>
    <row r="69" spans="1:3" x14ac:dyDescent="0.3">
      <c r="A69" s="46">
        <v>0.70661399999999996</v>
      </c>
      <c r="B69" s="18">
        <v>66</v>
      </c>
      <c r="C69" s="83"/>
    </row>
    <row r="70" spans="1:3" x14ac:dyDescent="0.3">
      <c r="A70" s="35">
        <v>0.70662060000000004</v>
      </c>
      <c r="B70" s="18">
        <v>67</v>
      </c>
      <c r="C70" s="83"/>
    </row>
    <row r="71" spans="1:3" x14ac:dyDescent="0.3">
      <c r="A71" s="35">
        <v>0.70668339999999996</v>
      </c>
      <c r="B71" s="18">
        <v>68</v>
      </c>
      <c r="C71" s="83"/>
    </row>
    <row r="72" spans="1:3" x14ac:dyDescent="0.3">
      <c r="A72" s="35">
        <v>0.70677380000000001</v>
      </c>
      <c r="B72" s="18">
        <v>69</v>
      </c>
      <c r="C72" s="83"/>
    </row>
    <row r="73" spans="1:3" x14ac:dyDescent="0.3">
      <c r="A73" s="35">
        <v>0.70681859999999996</v>
      </c>
      <c r="B73" s="18">
        <v>70</v>
      </c>
      <c r="C73" s="83"/>
    </row>
    <row r="74" spans="1:3" x14ac:dyDescent="0.3">
      <c r="A74" s="46">
        <v>0.70687</v>
      </c>
      <c r="B74" s="18">
        <v>71</v>
      </c>
      <c r="C74" s="83"/>
    </row>
    <row r="75" spans="1:3" x14ac:dyDescent="0.3">
      <c r="A75" s="40">
        <v>0.70688695000000001</v>
      </c>
      <c r="B75" s="18">
        <v>72</v>
      </c>
      <c r="C75" s="83"/>
    </row>
    <row r="76" spans="1:3" x14ac:dyDescent="0.3">
      <c r="A76" s="40">
        <v>0.70689590000000002</v>
      </c>
      <c r="B76" s="18">
        <v>73</v>
      </c>
      <c r="C76" s="83"/>
    </row>
    <row r="77" spans="1:3" x14ac:dyDescent="0.3">
      <c r="A77" s="35">
        <v>0.70689670000000004</v>
      </c>
      <c r="B77" s="18">
        <v>74</v>
      </c>
      <c r="C77" s="83"/>
    </row>
    <row r="78" spans="1:3" x14ac:dyDescent="0.3">
      <c r="A78" s="35">
        <v>0.70693360000000005</v>
      </c>
      <c r="B78" s="18">
        <v>75</v>
      </c>
      <c r="C78" s="83"/>
    </row>
    <row r="79" spans="1:3" x14ac:dyDescent="0.3">
      <c r="A79" s="40">
        <v>0.70696653600000003</v>
      </c>
      <c r="B79" s="18">
        <v>76</v>
      </c>
      <c r="C79" s="83"/>
    </row>
    <row r="80" spans="1:3" x14ac:dyDescent="0.3">
      <c r="A80" s="35">
        <v>0.70704359999999999</v>
      </c>
      <c r="B80" s="18">
        <v>77</v>
      </c>
      <c r="C80" s="83"/>
    </row>
    <row r="81" spans="1:3" x14ac:dyDescent="0.3">
      <c r="A81" s="40">
        <v>0.70707103000000004</v>
      </c>
      <c r="B81" s="18">
        <v>78</v>
      </c>
      <c r="C81" s="83"/>
    </row>
    <row r="82" spans="1:3" x14ac:dyDescent="0.3">
      <c r="A82" s="35">
        <v>0.70710101000000003</v>
      </c>
      <c r="B82" s="18">
        <v>79</v>
      </c>
      <c r="C82" s="83"/>
    </row>
    <row r="83" spans="1:3" x14ac:dyDescent="0.3">
      <c r="A83" s="46">
        <v>0.70717399999999997</v>
      </c>
      <c r="B83" s="18">
        <v>80</v>
      </c>
      <c r="C83" s="83"/>
    </row>
    <row r="84" spans="1:3" x14ac:dyDescent="0.3">
      <c r="A84" s="35">
        <v>0.70718270000000005</v>
      </c>
      <c r="B84" s="18">
        <v>81</v>
      </c>
      <c r="C84" s="83"/>
    </row>
    <row r="85" spans="1:3" x14ac:dyDescent="0.3">
      <c r="A85" s="40">
        <v>0.70728653200000002</v>
      </c>
      <c r="B85" s="18">
        <v>82</v>
      </c>
      <c r="C85" s="83"/>
    </row>
    <row r="86" spans="1:3" x14ac:dyDescent="0.3">
      <c r="A86" s="40">
        <v>0.70759863999999995</v>
      </c>
      <c r="B86" s="18">
        <v>83</v>
      </c>
      <c r="C86" s="83"/>
    </row>
    <row r="87" spans="1:3" x14ac:dyDescent="0.3">
      <c r="A87" s="35">
        <v>0.70782389999999995</v>
      </c>
      <c r="B87" s="18">
        <v>84</v>
      </c>
      <c r="C87" s="83"/>
    </row>
    <row r="88" spans="1:3" x14ac:dyDescent="0.3">
      <c r="A88" s="40">
        <v>0.70791833999999998</v>
      </c>
      <c r="B88" s="18">
        <v>85</v>
      </c>
      <c r="C88" s="83"/>
    </row>
    <row r="89" spans="1:3" x14ac:dyDescent="0.3">
      <c r="A89" s="46">
        <v>0.70809800000000001</v>
      </c>
      <c r="B89" s="18">
        <v>86</v>
      </c>
      <c r="C89" s="83"/>
    </row>
    <row r="90" spans="1:3" x14ac:dyDescent="0.3">
      <c r="A90" s="40">
        <v>0.70810660999999997</v>
      </c>
      <c r="B90" s="18">
        <v>87</v>
      </c>
      <c r="C90" s="83"/>
    </row>
    <row r="91" spans="1:3" x14ac:dyDescent="0.3">
      <c r="A91" s="40">
        <v>0.70811047999999999</v>
      </c>
      <c r="B91" s="18">
        <v>88</v>
      </c>
      <c r="C91" s="83"/>
    </row>
    <row r="92" spans="1:3" x14ac:dyDescent="0.3">
      <c r="A92" s="40">
        <v>0.70827624</v>
      </c>
      <c r="B92" s="18">
        <v>89</v>
      </c>
      <c r="C92" s="83"/>
    </row>
    <row r="93" spans="1:3" x14ac:dyDescent="0.3">
      <c r="A93" s="40">
        <v>0.70835661999999999</v>
      </c>
      <c r="B93" s="18">
        <v>90</v>
      </c>
      <c r="C93" s="83"/>
    </row>
    <row r="94" spans="1:3" x14ac:dyDescent="0.3">
      <c r="A94" s="40">
        <v>0.70843091219999998</v>
      </c>
      <c r="B94" s="18">
        <v>91</v>
      </c>
      <c r="C94" s="83"/>
    </row>
    <row r="96" spans="1:3" x14ac:dyDescent="0.3">
      <c r="A96" s="35"/>
    </row>
  </sheetData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Header</vt:lpstr>
      <vt:lpstr>Figure S1</vt:lpstr>
      <vt:lpstr>Table S1</vt:lpstr>
      <vt:lpstr>Table S2</vt:lpstr>
      <vt:lpstr>Table S3</vt:lpstr>
      <vt:lpstr>Table S4</vt:lpstr>
      <vt:lpstr>Table S5</vt:lpstr>
    </vt:vector>
  </TitlesOfParts>
  <Company>Thermo Fisher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dc:description/>
  <cp:lastModifiedBy>MDPI</cp:lastModifiedBy>
  <cp:revision>35</cp:revision>
  <dcterms:created xsi:type="dcterms:W3CDTF">2020-05-21T11:49:46Z</dcterms:created>
  <dcterms:modified xsi:type="dcterms:W3CDTF">2022-01-27T03:12:09Z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