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DOC\NAI\2015_DD\Articles_DD\2019_06+_Data_AN_VI_TN_EP\Reviewers\"/>
    </mc:Choice>
  </mc:AlternateContent>
  <bookViews>
    <workbookView xWindow="0" yWindow="0" windowWidth="16368" windowHeight="5568" tabRatio="682" firstSheet="2" activeTab="12"/>
  </bookViews>
  <sheets>
    <sheet name="1" sheetId="1" r:id="rId1"/>
    <sheet name="ДиспМ" sheetId="21" state="hidden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Meteorology 2018" sheetId="22" r:id="rId12"/>
    <sheet name="Container seed germination" sheetId="23" r:id="rId13"/>
    <sheet name="ДиаЦвет" sheetId="19" state="hidden" r:id="rId14"/>
    <sheet name="ДиаРазмер" sheetId="20" state="hidden" r:id="rId15"/>
  </sheets>
  <calcPr calcId="152511"/>
</workbook>
</file>

<file path=xl/calcChain.xml><?xml version="1.0" encoding="utf-8"?>
<calcChain xmlns="http://schemas.openxmlformats.org/spreadsheetml/2006/main">
  <c r="V23" i="23" l="1"/>
  <c r="U23" i="23"/>
  <c r="T23" i="23"/>
  <c r="S23" i="23"/>
  <c r="R23" i="23"/>
  <c r="Q23" i="23"/>
  <c r="P23" i="23"/>
  <c r="O23" i="23"/>
  <c r="N23" i="23"/>
  <c r="M23" i="23"/>
  <c r="L23" i="23"/>
  <c r="K23" i="23"/>
  <c r="I23" i="23"/>
  <c r="G23" i="23"/>
  <c r="E23" i="23"/>
  <c r="D23" i="23"/>
  <c r="C23" i="23"/>
  <c r="B23" i="23"/>
  <c r="V22" i="23"/>
  <c r="U22" i="23"/>
  <c r="T22" i="23"/>
  <c r="S22" i="23"/>
  <c r="R22" i="23"/>
  <c r="Q22" i="23"/>
  <c r="P22" i="23"/>
  <c r="O22" i="23"/>
  <c r="N22" i="23"/>
  <c r="M22" i="23"/>
  <c r="L22" i="23"/>
  <c r="K22" i="23"/>
  <c r="I22" i="23"/>
  <c r="G22" i="23"/>
  <c r="E22" i="23"/>
  <c r="D22" i="23"/>
  <c r="C22" i="23"/>
  <c r="B22" i="23"/>
  <c r="V21" i="23"/>
  <c r="U21" i="23"/>
  <c r="T21" i="23"/>
  <c r="S21" i="23"/>
  <c r="R21" i="23"/>
  <c r="Q21" i="23"/>
  <c r="P21" i="23"/>
  <c r="O21" i="23"/>
  <c r="N21" i="23"/>
  <c r="M21" i="23"/>
  <c r="L21" i="23"/>
  <c r="K21" i="23"/>
  <c r="I21" i="23"/>
  <c r="G21" i="23"/>
  <c r="E21" i="23"/>
  <c r="D21" i="23"/>
  <c r="C21" i="23"/>
  <c r="B21" i="23"/>
  <c r="V18" i="23"/>
  <c r="U18" i="23"/>
  <c r="T18" i="23"/>
  <c r="T19" i="23" s="1"/>
  <c r="S18" i="23"/>
  <c r="S19" i="23" s="1"/>
  <c r="R18" i="23"/>
  <c r="Q18" i="23"/>
  <c r="P18" i="23"/>
  <c r="P19" i="23" s="1"/>
  <c r="O18" i="23"/>
  <c r="O19" i="23" s="1"/>
  <c r="N18" i="23"/>
  <c r="M18" i="23"/>
  <c r="L18" i="23"/>
  <c r="L19" i="23" s="1"/>
  <c r="K18" i="23"/>
  <c r="K19" i="23" s="1"/>
  <c r="I18" i="23"/>
  <c r="G18" i="23"/>
  <c r="G19" i="23" s="1"/>
  <c r="E18" i="23"/>
  <c r="E19" i="23" s="1"/>
  <c r="D18" i="23"/>
  <c r="C18" i="23"/>
  <c r="B18" i="23"/>
  <c r="B19" i="23" s="1"/>
  <c r="V17" i="23"/>
  <c r="U17" i="23"/>
  <c r="T17" i="23"/>
  <c r="S17" i="23"/>
  <c r="R17" i="23"/>
  <c r="Q17" i="23"/>
  <c r="P17" i="23"/>
  <c r="O17" i="23"/>
  <c r="N17" i="23"/>
  <c r="M17" i="23"/>
  <c r="L17" i="23"/>
  <c r="K17" i="23"/>
  <c r="I17" i="23"/>
  <c r="G17" i="23"/>
  <c r="E17" i="23"/>
  <c r="D17" i="23"/>
  <c r="C17" i="23"/>
  <c r="B17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I16" i="23"/>
  <c r="G16" i="23"/>
  <c r="E16" i="23"/>
  <c r="D16" i="23"/>
  <c r="C16" i="23"/>
  <c r="B16" i="23"/>
  <c r="V15" i="23"/>
  <c r="V19" i="23" s="1"/>
  <c r="U15" i="23"/>
  <c r="U19" i="23" s="1"/>
  <c r="T15" i="23"/>
  <c r="S15" i="23"/>
  <c r="R15" i="23"/>
  <c r="R19" i="23" s="1"/>
  <c r="Q15" i="23"/>
  <c r="Q19" i="23" s="1"/>
  <c r="P15" i="23"/>
  <c r="O15" i="23"/>
  <c r="N15" i="23"/>
  <c r="N19" i="23" s="1"/>
  <c r="M15" i="23"/>
  <c r="M19" i="23" s="1"/>
  <c r="L15" i="23"/>
  <c r="K15" i="23"/>
  <c r="I15" i="23"/>
  <c r="I19" i="23" s="1"/>
  <c r="G15" i="23"/>
  <c r="E15" i="23"/>
  <c r="D15" i="23"/>
  <c r="D19" i="23" s="1"/>
  <c r="C15" i="23"/>
  <c r="C19" i="23" s="1"/>
  <c r="B15" i="23"/>
  <c r="U14" i="23"/>
  <c r="T14" i="23"/>
  <c r="Q14" i="23"/>
  <c r="P14" i="23"/>
  <c r="M14" i="23"/>
  <c r="L14" i="23"/>
  <c r="G14" i="23"/>
  <c r="E14" i="23"/>
  <c r="B14" i="23"/>
  <c r="V13" i="23"/>
  <c r="V14" i="23" s="1"/>
  <c r="U13" i="23"/>
  <c r="T13" i="23"/>
  <c r="S13" i="23"/>
  <c r="S14" i="23" s="1"/>
  <c r="R13" i="23"/>
  <c r="R14" i="23" s="1"/>
  <c r="Q13" i="23"/>
  <c r="P13" i="23"/>
  <c r="O13" i="23"/>
  <c r="O14" i="23" s="1"/>
  <c r="N13" i="23"/>
  <c r="N14" i="23" s="1"/>
  <c r="M13" i="23"/>
  <c r="L13" i="23"/>
  <c r="K13" i="23"/>
  <c r="K14" i="23" s="1"/>
  <c r="I13" i="23"/>
  <c r="I14" i="23" s="1"/>
  <c r="G13" i="23"/>
  <c r="E13" i="23"/>
  <c r="D13" i="23"/>
  <c r="D14" i="23" s="1"/>
  <c r="C13" i="23"/>
  <c r="C14" i="23" s="1"/>
  <c r="B13" i="23"/>
  <c r="J11" i="23"/>
  <c r="H11" i="23"/>
  <c r="J10" i="23"/>
  <c r="H10" i="23"/>
  <c r="J9" i="23"/>
  <c r="H9" i="23"/>
  <c r="J8" i="23"/>
  <c r="H8" i="23"/>
  <c r="J7" i="23"/>
  <c r="H7" i="23"/>
  <c r="J6" i="23"/>
  <c r="H6" i="23"/>
  <c r="F6" i="23"/>
  <c r="J5" i="23"/>
  <c r="H5" i="23"/>
  <c r="F5" i="23"/>
  <c r="J4" i="23"/>
  <c r="H4" i="23"/>
  <c r="F4" i="23"/>
  <c r="J3" i="23"/>
  <c r="H3" i="23"/>
  <c r="F3" i="23"/>
  <c r="J2" i="23"/>
  <c r="J22" i="23" s="1"/>
  <c r="H2" i="23"/>
  <c r="F2" i="23"/>
  <c r="J16" i="23" l="1"/>
  <c r="J21" i="23"/>
  <c r="J18" i="23"/>
  <c r="J19" i="23" s="1"/>
  <c r="J23" i="23"/>
  <c r="J15" i="23"/>
  <c r="J17" i="23"/>
  <c r="G104" i="4" l="1"/>
  <c r="G103" i="4"/>
  <c r="G102" i="4"/>
  <c r="G99" i="4"/>
  <c r="G100" i="4" s="1"/>
  <c r="G98" i="4"/>
  <c r="G97" i="4"/>
  <c r="G96" i="4"/>
  <c r="G94" i="4"/>
  <c r="G93" i="4"/>
  <c r="G102" i="9" l="1"/>
  <c r="F102" i="9"/>
  <c r="E102" i="9"/>
  <c r="D102" i="9"/>
  <c r="C102" i="9"/>
  <c r="G101" i="9"/>
  <c r="F101" i="9"/>
  <c r="E101" i="9"/>
  <c r="D101" i="9"/>
  <c r="C101" i="9"/>
  <c r="B102" i="9"/>
  <c r="B101" i="9"/>
  <c r="G99" i="10" l="1"/>
  <c r="F99" i="10"/>
  <c r="G96" i="10"/>
  <c r="F96" i="10"/>
  <c r="G95" i="10"/>
  <c r="F95" i="10"/>
  <c r="G94" i="10"/>
  <c r="F94" i="10"/>
  <c r="G93" i="10"/>
  <c r="F93" i="10"/>
  <c r="G90" i="10"/>
  <c r="G91" i="10" s="1"/>
  <c r="F90" i="10"/>
  <c r="F91" i="10" s="1"/>
  <c r="G97" i="9"/>
  <c r="F97" i="9"/>
  <c r="G96" i="9"/>
  <c r="F96" i="9"/>
  <c r="G95" i="9"/>
  <c r="F95" i="9"/>
  <c r="G94" i="9"/>
  <c r="F94" i="9"/>
  <c r="G100" i="9"/>
  <c r="F91" i="9"/>
  <c r="F92" i="9" s="1"/>
  <c r="G102" i="8"/>
  <c r="F102" i="8"/>
  <c r="G99" i="8"/>
  <c r="F99" i="8"/>
  <c r="G98" i="8"/>
  <c r="F98" i="8"/>
  <c r="G97" i="8"/>
  <c r="F97" i="8"/>
  <c r="G96" i="8"/>
  <c r="F96" i="8"/>
  <c r="G93" i="8"/>
  <c r="G94" i="8" s="1"/>
  <c r="F93" i="8"/>
  <c r="F94" i="8" s="1"/>
  <c r="G97" i="7"/>
  <c r="F97" i="7"/>
  <c r="G94" i="7"/>
  <c r="F94" i="7"/>
  <c r="G93" i="7"/>
  <c r="F93" i="7"/>
  <c r="G92" i="7"/>
  <c r="F92" i="7"/>
  <c r="G91" i="7"/>
  <c r="F91" i="7"/>
  <c r="G73" i="7"/>
  <c r="G74" i="7" s="1"/>
  <c r="F73" i="7"/>
  <c r="F74" i="7" s="1"/>
  <c r="G97" i="10" l="1"/>
  <c r="F97" i="10"/>
  <c r="G98" i="9"/>
  <c r="F98" i="9"/>
  <c r="F100" i="9"/>
  <c r="G100" i="8"/>
  <c r="F100" i="8"/>
  <c r="G95" i="7"/>
  <c r="F95" i="7"/>
  <c r="G97" i="5"/>
  <c r="G98" i="5" s="1"/>
  <c r="F97" i="5"/>
  <c r="G96" i="5"/>
  <c r="F96" i="5"/>
  <c r="G95" i="5"/>
  <c r="F95" i="5"/>
  <c r="G94" i="5"/>
  <c r="F94" i="5"/>
  <c r="F98" i="5" s="1"/>
  <c r="G92" i="5"/>
  <c r="G91" i="5"/>
  <c r="G100" i="5" s="1"/>
  <c r="F91" i="5"/>
  <c r="G104" i="6"/>
  <c r="F104" i="6"/>
  <c r="G101" i="6"/>
  <c r="F101" i="6"/>
  <c r="G100" i="6"/>
  <c r="F100" i="6"/>
  <c r="G99" i="6"/>
  <c r="F99" i="6"/>
  <c r="G98" i="6"/>
  <c r="F98" i="6"/>
  <c r="F102" i="6" s="1"/>
  <c r="G94" i="6"/>
  <c r="G95" i="6" s="1"/>
  <c r="F94" i="6"/>
  <c r="F95" i="6" s="1"/>
  <c r="G105" i="3"/>
  <c r="G104" i="3"/>
  <c r="G103" i="3"/>
  <c r="G100" i="3"/>
  <c r="G99" i="3"/>
  <c r="G98" i="3"/>
  <c r="G97" i="3"/>
  <c r="G94" i="3"/>
  <c r="G95" i="3" s="1"/>
  <c r="G101" i="2"/>
  <c r="G100" i="2"/>
  <c r="G99" i="2"/>
  <c r="G96" i="2"/>
  <c r="G95" i="2"/>
  <c r="G94" i="2"/>
  <c r="G93" i="2"/>
  <c r="G97" i="2" s="1"/>
  <c r="F100" i="5" l="1"/>
  <c r="F92" i="5"/>
  <c r="G102" i="6"/>
  <c r="G101" i="3"/>
  <c r="E104" i="4"/>
  <c r="E103" i="4"/>
  <c r="D104" i="4"/>
  <c r="D103" i="4"/>
  <c r="C104" i="4"/>
  <c r="C103" i="4"/>
  <c r="B104" i="4"/>
  <c r="B103" i="4"/>
  <c r="F104" i="4"/>
  <c r="F103" i="4"/>
  <c r="F102" i="4"/>
  <c r="F99" i="4"/>
  <c r="F100" i="4" s="1"/>
  <c r="F98" i="4"/>
  <c r="F97" i="4"/>
  <c r="F96" i="4"/>
  <c r="F93" i="4"/>
  <c r="F94" i="4" s="1"/>
  <c r="F105" i="3"/>
  <c r="F104" i="3"/>
  <c r="F103" i="3"/>
  <c r="F100" i="3"/>
  <c r="F101" i="3" s="1"/>
  <c r="F99" i="3"/>
  <c r="F98" i="3"/>
  <c r="F97" i="3"/>
  <c r="F94" i="3"/>
  <c r="F95" i="3" s="1"/>
  <c r="F101" i="2"/>
  <c r="F100" i="2"/>
  <c r="F99" i="2"/>
  <c r="F96" i="2"/>
  <c r="F95" i="2"/>
  <c r="F94" i="2"/>
  <c r="F93" i="2"/>
  <c r="F91" i="2"/>
  <c r="F92" i="2" s="1"/>
  <c r="F97" i="2" l="1"/>
  <c r="G89" i="1"/>
  <c r="G88" i="1"/>
  <c r="G87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7" i="1"/>
  <c r="G56" i="1"/>
  <c r="G55" i="1"/>
  <c r="G54" i="1"/>
  <c r="G53" i="1"/>
  <c r="G52" i="1"/>
  <c r="G51" i="1"/>
  <c r="G50" i="1"/>
  <c r="G49" i="1"/>
  <c r="G48" i="1"/>
  <c r="G45" i="1"/>
  <c r="G44" i="1"/>
  <c r="G43" i="1"/>
  <c r="G42" i="1"/>
  <c r="G41" i="1"/>
  <c r="G40" i="1"/>
  <c r="G39" i="1"/>
  <c r="G38" i="1"/>
  <c r="G37" i="1"/>
  <c r="G36" i="1"/>
  <c r="G35" i="1"/>
  <c r="G34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9" i="1"/>
  <c r="G8" i="1"/>
  <c r="G7" i="1"/>
  <c r="G6" i="1"/>
  <c r="G5" i="1"/>
  <c r="G100" i="1" l="1"/>
  <c r="G96" i="1"/>
  <c r="G91" i="1"/>
  <c r="G92" i="1" s="1"/>
  <c r="G95" i="1"/>
  <c r="G101" i="1"/>
  <c r="G93" i="1"/>
  <c r="G97" i="1" s="1"/>
  <c r="G99" i="1"/>
  <c r="G94" i="1"/>
  <c r="H101" i="1"/>
  <c r="H100" i="1"/>
  <c r="H99" i="1"/>
  <c r="F101" i="1"/>
  <c r="F100" i="1"/>
  <c r="F99" i="1"/>
  <c r="H96" i="1"/>
  <c r="F96" i="1"/>
  <c r="F97" i="1" s="1"/>
  <c r="H95" i="1"/>
  <c r="F95" i="1"/>
  <c r="H94" i="1"/>
  <c r="F94" i="1"/>
  <c r="H93" i="1"/>
  <c r="F93" i="1"/>
  <c r="H91" i="1"/>
  <c r="H92" i="1" s="1"/>
  <c r="F91" i="1"/>
  <c r="F92" i="1" s="1"/>
  <c r="H97" i="1" l="1"/>
  <c r="D100" i="4"/>
  <c r="C100" i="4"/>
  <c r="B100" i="4"/>
  <c r="E95" i="3"/>
  <c r="D95" i="3"/>
  <c r="C95" i="3"/>
  <c r="B95" i="3"/>
  <c r="E101" i="3"/>
  <c r="D101" i="3"/>
  <c r="C101" i="3"/>
  <c r="B101" i="3"/>
  <c r="E105" i="3" l="1"/>
  <c r="D105" i="3"/>
  <c r="C105" i="3"/>
  <c r="B105" i="3"/>
  <c r="E104" i="3"/>
  <c r="D104" i="3"/>
  <c r="C104" i="3"/>
  <c r="B104" i="3"/>
  <c r="E101" i="1"/>
  <c r="D101" i="1"/>
  <c r="C101" i="1"/>
  <c r="B101" i="1"/>
  <c r="E100" i="1"/>
  <c r="D100" i="1"/>
  <c r="C100" i="1"/>
  <c r="B100" i="1"/>
  <c r="B101" i="2" l="1"/>
  <c r="C101" i="2"/>
  <c r="D101" i="2"/>
  <c r="E101" i="2"/>
  <c r="B100" i="2"/>
  <c r="C100" i="2"/>
  <c r="D100" i="2"/>
  <c r="E100" i="2"/>
  <c r="E99" i="10" l="1"/>
  <c r="E96" i="10"/>
  <c r="E95" i="10"/>
  <c r="E94" i="10"/>
  <c r="E93" i="10"/>
  <c r="E90" i="10"/>
  <c r="E91" i="10" s="1"/>
  <c r="E97" i="9"/>
  <c r="E98" i="9" s="1"/>
  <c r="E96" i="9"/>
  <c r="E95" i="9"/>
  <c r="E94" i="9"/>
  <c r="E91" i="9"/>
  <c r="E92" i="9" s="1"/>
  <c r="E102" i="8"/>
  <c r="E99" i="8"/>
  <c r="E100" i="8" s="1"/>
  <c r="E98" i="8"/>
  <c r="E97" i="8"/>
  <c r="E96" i="8"/>
  <c r="E93" i="8"/>
  <c r="E94" i="8" s="1"/>
  <c r="E97" i="7"/>
  <c r="E94" i="7"/>
  <c r="E93" i="7"/>
  <c r="E92" i="7"/>
  <c r="E91" i="7"/>
  <c r="E73" i="7"/>
  <c r="E74" i="7" s="1"/>
  <c r="E104" i="6"/>
  <c r="E101" i="6"/>
  <c r="E100" i="6"/>
  <c r="E99" i="6"/>
  <c r="E98" i="6"/>
  <c r="E94" i="6"/>
  <c r="E95" i="6" s="1"/>
  <c r="E97" i="5"/>
  <c r="E96" i="5"/>
  <c r="E95" i="5"/>
  <c r="E94" i="5"/>
  <c r="E91" i="5"/>
  <c r="E92" i="5" s="1"/>
  <c r="E100" i="5" s="1"/>
  <c r="E102" i="4"/>
  <c r="E99" i="4"/>
  <c r="E98" i="4"/>
  <c r="E97" i="4"/>
  <c r="E96" i="4"/>
  <c r="E93" i="4"/>
  <c r="E94" i="4" s="1"/>
  <c r="E103" i="3"/>
  <c r="E100" i="3"/>
  <c r="E99" i="3"/>
  <c r="E98" i="3"/>
  <c r="E97" i="3"/>
  <c r="E94" i="3"/>
  <c r="E99" i="2"/>
  <c r="E96" i="2"/>
  <c r="E95" i="2"/>
  <c r="E94" i="2"/>
  <c r="E93" i="2"/>
  <c r="E91" i="2"/>
  <c r="E92" i="2" s="1"/>
  <c r="E99" i="1"/>
  <c r="E96" i="1"/>
  <c r="E95" i="1"/>
  <c r="E94" i="1"/>
  <c r="E93" i="1"/>
  <c r="E91" i="1"/>
  <c r="E92" i="1" s="1"/>
  <c r="E100" i="4" l="1"/>
  <c r="E97" i="2"/>
  <c r="E97" i="1"/>
  <c r="E97" i="10"/>
  <c r="E100" i="9"/>
  <c r="E95" i="7"/>
  <c r="E102" i="6"/>
  <c r="E98" i="5"/>
  <c r="B96" i="2"/>
  <c r="B95" i="2"/>
  <c r="B94" i="2"/>
  <c r="D90" i="10"/>
  <c r="D91" i="10" s="1"/>
  <c r="C90" i="10"/>
  <c r="C91" i="10"/>
  <c r="B91" i="10"/>
  <c r="B90" i="10"/>
  <c r="D99" i="10"/>
  <c r="D96" i="10"/>
  <c r="D97" i="10" s="1"/>
  <c r="D95" i="10"/>
  <c r="D94" i="10"/>
  <c r="D93" i="10"/>
  <c r="C99" i="10"/>
  <c r="C96" i="10"/>
  <c r="C97" i="10" s="1"/>
  <c r="C95" i="10"/>
  <c r="C94" i="10"/>
  <c r="C93" i="10"/>
  <c r="B99" i="10"/>
  <c r="B96" i="10"/>
  <c r="B95" i="10"/>
  <c r="B94" i="10"/>
  <c r="B93" i="10"/>
  <c r="D91" i="9"/>
  <c r="D92" i="9" s="1"/>
  <c r="D100" i="9"/>
  <c r="C91" i="9"/>
  <c r="C92" i="9" s="1"/>
  <c r="B91" i="9"/>
  <c r="B92" i="9" s="1"/>
  <c r="D97" i="9"/>
  <c r="D98" i="9" s="1"/>
  <c r="D96" i="9"/>
  <c r="D95" i="9"/>
  <c r="D94" i="9"/>
  <c r="B100" i="9"/>
  <c r="B97" i="9"/>
  <c r="B96" i="9"/>
  <c r="B95" i="9"/>
  <c r="B94" i="9"/>
  <c r="D99" i="8"/>
  <c r="D98" i="8"/>
  <c r="D97" i="8"/>
  <c r="D96" i="8"/>
  <c r="D102" i="8"/>
  <c r="C102" i="8"/>
  <c r="B102" i="8"/>
  <c r="B96" i="8"/>
  <c r="D93" i="8"/>
  <c r="D94" i="8"/>
  <c r="C93" i="8"/>
  <c r="C94" i="8" s="1"/>
  <c r="B93" i="8"/>
  <c r="B94" i="8"/>
  <c r="D93" i="4"/>
  <c r="D94" i="4" s="1"/>
  <c r="C93" i="4"/>
  <c r="C94" i="4" s="1"/>
  <c r="B93" i="4"/>
  <c r="B94" i="4" s="1"/>
  <c r="D102" i="4"/>
  <c r="C102" i="4"/>
  <c r="D99" i="4"/>
  <c r="C99" i="4"/>
  <c r="D98" i="4"/>
  <c r="C98" i="4"/>
  <c r="D97" i="4"/>
  <c r="C97" i="4"/>
  <c r="D96" i="4"/>
  <c r="C96" i="4"/>
  <c r="B102" i="4"/>
  <c r="B99" i="4"/>
  <c r="B98" i="4"/>
  <c r="B97" i="4"/>
  <c r="B96" i="4"/>
  <c r="C103" i="3"/>
  <c r="B103" i="3"/>
  <c r="D103" i="3"/>
  <c r="C99" i="3"/>
  <c r="B99" i="3"/>
  <c r="D99" i="3"/>
  <c r="C98" i="3"/>
  <c r="B98" i="3"/>
  <c r="D98" i="3"/>
  <c r="D94" i="3"/>
  <c r="C94" i="3"/>
  <c r="B94" i="3"/>
  <c r="D99" i="2"/>
  <c r="C99" i="2"/>
  <c r="B99" i="2"/>
  <c r="D91" i="2"/>
  <c r="D92" i="2" s="1"/>
  <c r="C91" i="2"/>
  <c r="C92" i="2" s="1"/>
  <c r="B91" i="2"/>
  <c r="B92" i="2" s="1"/>
  <c r="D91" i="1"/>
  <c r="D92" i="1" s="1"/>
  <c r="C91" i="1"/>
  <c r="C92" i="1" s="1"/>
  <c r="B91" i="1"/>
  <c r="B92" i="1" s="1"/>
  <c r="C99" i="1"/>
  <c r="B99" i="1"/>
  <c r="D99" i="1"/>
  <c r="B92" i="5"/>
  <c r="B91" i="5"/>
  <c r="C92" i="5"/>
  <c r="C91" i="5"/>
  <c r="D92" i="5"/>
  <c r="D91" i="5"/>
  <c r="D96" i="5"/>
  <c r="B96" i="5"/>
  <c r="D94" i="6"/>
  <c r="D95" i="6"/>
  <c r="C94" i="6"/>
  <c r="C95" i="6"/>
  <c r="B95" i="6"/>
  <c r="B94" i="6"/>
  <c r="C104" i="6"/>
  <c r="B104" i="6"/>
  <c r="C101" i="6"/>
  <c r="B101" i="6"/>
  <c r="C100" i="6"/>
  <c r="B100" i="6"/>
  <c r="C99" i="6"/>
  <c r="B99" i="6"/>
  <c r="C98" i="6"/>
  <c r="C102" i="6"/>
  <c r="B98" i="6"/>
  <c r="B102" i="6"/>
  <c r="D104" i="6"/>
  <c r="D101" i="6"/>
  <c r="D100" i="6"/>
  <c r="D99" i="6"/>
  <c r="D98" i="6"/>
  <c r="D102" i="6" s="1"/>
  <c r="B74" i="7"/>
  <c r="C74" i="7"/>
  <c r="C97" i="7"/>
  <c r="D74" i="7"/>
  <c r="B73" i="7"/>
  <c r="B97" i="7"/>
  <c r="C73" i="7"/>
  <c r="D73" i="7"/>
  <c r="D92" i="7"/>
  <c r="D93" i="7"/>
  <c r="D94" i="7"/>
  <c r="D95" i="7"/>
  <c r="D97" i="7"/>
  <c r="C94" i="7"/>
  <c r="C93" i="7"/>
  <c r="C92" i="7"/>
  <c r="D91" i="7"/>
  <c r="B91" i="7"/>
  <c r="C91" i="7"/>
  <c r="D100" i="3"/>
  <c r="D97" i="3"/>
  <c r="B97" i="3"/>
  <c r="C97" i="3"/>
  <c r="D96" i="2"/>
  <c r="D97" i="2"/>
  <c r="D95" i="2"/>
  <c r="D94" i="2"/>
  <c r="D93" i="2"/>
  <c r="D96" i="1"/>
  <c r="D95" i="1"/>
  <c r="D94" i="1"/>
  <c r="D93" i="1"/>
  <c r="C97" i="9"/>
  <c r="C98" i="9" s="1"/>
  <c r="C96" i="9"/>
  <c r="C95" i="9"/>
  <c r="C94" i="9"/>
  <c r="C99" i="8"/>
  <c r="C98" i="8"/>
  <c r="C97" i="8"/>
  <c r="C96" i="8"/>
  <c r="C100" i="8" s="1"/>
  <c r="C100" i="3"/>
  <c r="C96" i="2"/>
  <c r="C97" i="2" s="1"/>
  <c r="C95" i="2"/>
  <c r="C94" i="2"/>
  <c r="C93" i="2"/>
  <c r="C96" i="1"/>
  <c r="C95" i="1"/>
  <c r="C94" i="1"/>
  <c r="C93" i="1"/>
  <c r="B99" i="8"/>
  <c r="B98" i="8"/>
  <c r="B97" i="8"/>
  <c r="B97" i="5"/>
  <c r="B94" i="5"/>
  <c r="B100" i="3"/>
  <c r="B93" i="2"/>
  <c r="B95" i="1"/>
  <c r="B96" i="1"/>
  <c r="B93" i="1"/>
  <c r="B94" i="1"/>
  <c r="B97" i="2"/>
  <c r="B97" i="10"/>
  <c r="B98" i="9"/>
  <c r="D100" i="8"/>
  <c r="B100" i="8"/>
  <c r="C96" i="5"/>
  <c r="C97" i="5"/>
  <c r="C95" i="5"/>
  <c r="C94" i="5"/>
  <c r="C98" i="5"/>
  <c r="D100" i="5"/>
  <c r="B100" i="5"/>
  <c r="D94" i="5"/>
  <c r="D97" i="5"/>
  <c r="D98" i="5"/>
  <c r="B95" i="5"/>
  <c r="D95" i="5"/>
  <c r="C100" i="5"/>
  <c r="B92" i="7"/>
  <c r="B93" i="7"/>
  <c r="B94" i="7"/>
  <c r="B95" i="7"/>
  <c r="C95" i="7"/>
  <c r="B98" i="5"/>
  <c r="C100" i="9" l="1"/>
  <c r="B97" i="1"/>
  <c r="C97" i="1"/>
  <c r="D97" i="1"/>
</calcChain>
</file>

<file path=xl/sharedStrings.xml><?xml version="1.0" encoding="utf-8"?>
<sst xmlns="http://schemas.openxmlformats.org/spreadsheetml/2006/main" count="408" uniqueCount="111">
  <si>
    <t>25 мая 2018</t>
  </si>
  <si>
    <t>28 июня 2018</t>
  </si>
  <si>
    <t>31 июля 2018</t>
  </si>
  <si>
    <t>Эксцесс</t>
  </si>
  <si>
    <t>Среднее</t>
  </si>
  <si>
    <t>Стандартная ошибка</t>
  </si>
  <si>
    <t>Медиана</t>
  </si>
  <si>
    <t>Мода</t>
  </si>
  <si>
    <t>Стандартное отклонение</t>
  </si>
  <si>
    <t>Дисперсия выборки</t>
  </si>
  <si>
    <t>Асимметричность</t>
  </si>
  <si>
    <t>Интервал</t>
  </si>
  <si>
    <t>Минимум</t>
  </si>
  <si>
    <t>Максимум</t>
  </si>
  <si>
    <t>Сумма</t>
  </si>
  <si>
    <t>Счет</t>
  </si>
  <si>
    <t>Уровень надежности(95,0%)</t>
  </si>
  <si>
    <t>Описательная статистика группы КО</t>
  </si>
  <si>
    <t>03 сент. 2018</t>
  </si>
  <si>
    <t>Ко</t>
  </si>
  <si>
    <t>Однофакторный дисперсионный анализ</t>
  </si>
  <si>
    <t>ИТОГИ</t>
  </si>
  <si>
    <t>Группы</t>
  </si>
  <si>
    <t>Дисперсия</t>
  </si>
  <si>
    <t>Столбец 1</t>
  </si>
  <si>
    <t>Столбец 2</t>
  </si>
  <si>
    <t>Столбец 3</t>
  </si>
  <si>
    <t>Столбец 4</t>
  </si>
  <si>
    <t>Дисперсионный анализ</t>
  </si>
  <si>
    <t>Источник вариации</t>
  </si>
  <si>
    <t>SS</t>
  </si>
  <si>
    <t>df</t>
  </si>
  <si>
    <t>MS</t>
  </si>
  <si>
    <t>F</t>
  </si>
  <si>
    <t>P-Значение</t>
  </si>
  <si>
    <t>F критическое</t>
  </si>
  <si>
    <t>Между группами</t>
  </si>
  <si>
    <t>Внутри групп</t>
  </si>
  <si>
    <t>Итого</t>
  </si>
  <si>
    <t>Все</t>
  </si>
  <si>
    <t>КО-1</t>
  </si>
  <si>
    <t>1-2</t>
  </si>
  <si>
    <t>2-3</t>
  </si>
  <si>
    <t>1-3</t>
  </si>
  <si>
    <t>КО-3</t>
  </si>
  <si>
    <t>КО-2</t>
  </si>
  <si>
    <t>h</t>
  </si>
  <si>
    <t>Mean</t>
  </si>
  <si>
    <t>Average deviation</t>
  </si>
  <si>
    <t>Variance</t>
  </si>
  <si>
    <t>Standard deviation</t>
  </si>
  <si>
    <t>Сoefficient of variation</t>
  </si>
  <si>
    <t>Oscillation factor</t>
  </si>
  <si>
    <t>Asymmetry</t>
  </si>
  <si>
    <t>Kurtosis</t>
  </si>
  <si>
    <t>&lt; 33 - homogeneous population</t>
  </si>
  <si>
    <t>Survival</t>
  </si>
  <si>
    <t>Height</t>
  </si>
  <si>
    <t>Root collar diameter (RCD), mm</t>
  </si>
  <si>
    <t xml:space="preserve">Measurement date </t>
  </si>
  <si>
    <t>Height, cm</t>
  </si>
  <si>
    <t>Height, mm</t>
  </si>
  <si>
    <t>RCD, mm</t>
  </si>
  <si>
    <t>Month</t>
  </si>
  <si>
    <t>(Mean±SE)</t>
  </si>
  <si>
    <t>Rainfall, mm</t>
  </si>
  <si>
    <t>Rainfall normal ratio, mm</t>
  </si>
  <si>
    <t>May 2018</t>
  </si>
  <si>
    <t>15.18 ±0.28</t>
  </si>
  <si>
    <t>June 2018</t>
  </si>
  <si>
    <t>18.22 ± 0.23</t>
  </si>
  <si>
    <t>July 2018</t>
  </si>
  <si>
    <t>20.45 ± 0.16</t>
  </si>
  <si>
    <t>August 2018</t>
  </si>
  <si>
    <t>19.69 ± 0.31</t>
  </si>
  <si>
    <t>September 2018</t>
  </si>
  <si>
    <t>13.33 ± 0.33</t>
  </si>
  <si>
    <t>Average temperature, grad C</t>
  </si>
  <si>
    <t>Temperature normal ratio, grad C</t>
  </si>
  <si>
    <t>1 - light seeds</t>
  </si>
  <si>
    <t>Non-graded seeds</t>
  </si>
  <si>
    <t>1 + graded throughout 2,5 mm screen</t>
  </si>
  <si>
    <t>1 + graded throughout 3,25 mm screen</t>
  </si>
  <si>
    <t>2 + graded throughout 2,5 mm screen</t>
  </si>
  <si>
    <t>3 + graded throughout 2,5 mm screen</t>
  </si>
  <si>
    <t>2 + graded throughout 3,25 mm screen</t>
  </si>
  <si>
    <t>3 + graded throughout 3,25 mm screen</t>
  </si>
  <si>
    <t>N</t>
  </si>
  <si>
    <t>Exclude</t>
  </si>
  <si>
    <t>Container Number</t>
  </si>
  <si>
    <t>2 - brown seeds</t>
  </si>
  <si>
    <t>3 - dark seeds</t>
  </si>
  <si>
    <t>Light seeds, day 30</t>
  </si>
  <si>
    <t>Light large seeds, day 30</t>
  </si>
  <si>
    <t>Light small seeds, day 30</t>
  </si>
  <si>
    <t>Light seeds, day 50</t>
  </si>
  <si>
    <t>Light large seeds, day 50</t>
  </si>
  <si>
    <t>Light small seeds, day 50</t>
  </si>
  <si>
    <t>Brown seeds, day 30</t>
  </si>
  <si>
    <t>Brown large seeds, day 30</t>
  </si>
  <si>
    <t>Brown small seeds, day 30</t>
  </si>
  <si>
    <t>Brown seeds, day 50</t>
  </si>
  <si>
    <t>Brown large seeds, day 50</t>
  </si>
  <si>
    <t>Brown small seeds, day 50</t>
  </si>
  <si>
    <t>Dark seeds, day 30</t>
  </si>
  <si>
    <t>Dark large seeds, day 30</t>
  </si>
  <si>
    <t>Dark small seeds, day 30</t>
  </si>
  <si>
    <t>Dark seeds, day 50</t>
  </si>
  <si>
    <t>Dark large seeds,  day 50</t>
  </si>
  <si>
    <t>Dark small seeds, day 50</t>
  </si>
  <si>
    <t>MGT (for information)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</si>
</sst>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0.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b/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14" fontId="0" fillId="0" borderId="0" xfId="0" applyNumberFormat="1"/>
    <xf numFmtId="0" fontId="3" fillId="0" borderId="0" xfId="0" applyFont="1"/>
    <xf numFmtId="10" fontId="0" fillId="0" borderId="0" xfId="1" applyNumberFormat="1" applyFont="1"/>
    <xf numFmtId="10" fontId="0" fillId="0" borderId="0" xfId="0" applyNumberFormat="1"/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2" borderId="0" xfId="0" applyFont="1" applyFill="1"/>
    <xf numFmtId="0" fontId="4" fillId="3" borderId="0" xfId="0" applyFont="1" applyFill="1"/>
    <xf numFmtId="0" fontId="0" fillId="3" borderId="0" xfId="0" applyFont="1" applyFill="1"/>
    <xf numFmtId="2" fontId="3" fillId="0" borderId="0" xfId="0" applyNumberFormat="1" applyFont="1"/>
    <xf numFmtId="2" fontId="0" fillId="0" borderId="0" xfId="0" applyNumberFormat="1"/>
    <xf numFmtId="2" fontId="0" fillId="0" borderId="0" xfId="1" applyNumberFormat="1" applyFont="1"/>
    <xf numFmtId="0" fontId="0" fillId="0" borderId="0" xfId="0" applyFont="1" applyFill="1"/>
    <xf numFmtId="164" fontId="0" fillId="0" borderId="0" xfId="0" applyNumberFormat="1"/>
    <xf numFmtId="1" fontId="3" fillId="0" borderId="0" xfId="0" applyNumberFormat="1" applyFont="1"/>
    <xf numFmtId="0" fontId="0" fillId="0" borderId="1" xfId="0" applyFill="1" applyBorder="1" applyAlignment="1"/>
    <xf numFmtId="165" fontId="0" fillId="0" borderId="1" xfId="0" applyNumberFormat="1" applyFill="1" applyBorder="1" applyAlignment="1"/>
    <xf numFmtId="14" fontId="3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/>
    <xf numFmtId="2" fontId="0" fillId="0" borderId="1" xfId="0" applyNumberFormat="1" applyFill="1" applyBorder="1" applyAlignment="1"/>
    <xf numFmtId="0" fontId="3" fillId="0" borderId="1" xfId="0" applyNumberFormat="1" applyFont="1" applyBorder="1"/>
    <xf numFmtId="49" fontId="3" fillId="0" borderId="1" xfId="0" applyNumberFormat="1" applyFont="1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1" fontId="0" fillId="0" borderId="0" xfId="0" applyNumberFormat="1" applyFill="1" applyBorder="1" applyAlignment="1"/>
    <xf numFmtId="165" fontId="0" fillId="0" borderId="0" xfId="0" applyNumberFormat="1" applyFill="1" applyBorder="1" applyAlignment="1"/>
    <xf numFmtId="2" fontId="0" fillId="0" borderId="0" xfId="0" applyNumberFormat="1" applyFill="1" applyBorder="1" applyAlignment="1"/>
    <xf numFmtId="49" fontId="3" fillId="0" borderId="0" xfId="0" applyNumberFormat="1" applyFont="1"/>
    <xf numFmtId="166" fontId="3" fillId="0" borderId="0" xfId="0" applyNumberFormat="1" applyFont="1" applyFill="1" applyBorder="1" applyAlignment="1"/>
    <xf numFmtId="166" fontId="0" fillId="0" borderId="0" xfId="0" applyNumberFormat="1" applyFill="1" applyBorder="1" applyAlignment="1"/>
    <xf numFmtId="1" fontId="0" fillId="0" borderId="2" xfId="0" applyNumberFormat="1" applyFill="1" applyBorder="1" applyAlignment="1"/>
    <xf numFmtId="165" fontId="0" fillId="0" borderId="0" xfId="0" applyNumberFormat="1"/>
    <xf numFmtId="165" fontId="3" fillId="0" borderId="0" xfId="0" applyNumberFormat="1" applyFont="1"/>
    <xf numFmtId="165" fontId="0" fillId="3" borderId="0" xfId="0" applyNumberFormat="1" applyFill="1"/>
    <xf numFmtId="165" fontId="0" fillId="2" borderId="0" xfId="0" applyNumberFormat="1" applyFill="1"/>
    <xf numFmtId="165" fontId="0" fillId="0" borderId="0" xfId="0" applyNumberFormat="1" applyFill="1"/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0" fontId="3" fillId="0" borderId="0" xfId="0" applyNumberFormat="1" applyFont="1" applyBorder="1"/>
    <xf numFmtId="14" fontId="3" fillId="0" borderId="0" xfId="0" applyNumberFormat="1" applyFont="1" applyBorder="1"/>
    <xf numFmtId="49" fontId="3" fillId="0" borderId="0" xfId="0" applyNumberFormat="1" applyFont="1" applyBorder="1"/>
    <xf numFmtId="1" fontId="3" fillId="0" borderId="0" xfId="0" applyNumberFormat="1" applyFont="1" applyFill="1" applyBorder="1" applyAlignment="1"/>
    <xf numFmtId="49" fontId="3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Font="1"/>
    <xf numFmtId="164" fontId="4" fillId="0" borderId="0" xfId="0" applyNumberFormat="1" applyFont="1"/>
    <xf numFmtId="0" fontId="0" fillId="0" borderId="0" xfId="0" applyNumberFormat="1"/>
    <xf numFmtId="0" fontId="6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FFFF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185421889528382E-2"/>
          <c:y val="2.6720106880427523E-2"/>
          <c:w val="0.93085536393152646"/>
          <c:h val="0.88907526338766774"/>
        </c:manualLayout>
      </c:layout>
      <c:barChart>
        <c:barDir val="bar"/>
        <c:grouping val="clustered"/>
        <c:varyColors val="0"/>
        <c:ser>
          <c:idx val="1"/>
          <c:order val="0"/>
          <c:tx>
            <c:v>2 - Сеянцы, полученные из семян охряного цвета</c:v>
          </c:tx>
          <c:spPr>
            <a:pattFill prst="pct80">
              <a:fgClr>
                <a:srgbClr val="FFFFFF"/>
              </a:fgClr>
              <a:bgClr>
                <a:schemeClr val="tx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'3'!$B$100:$E$100</c:f>
                <c:numCache>
                  <c:formatCode>General</c:formatCode>
                  <c:ptCount val="4"/>
                  <c:pt idx="0">
                    <c:v>18.762666367536024</c:v>
                  </c:pt>
                  <c:pt idx="1">
                    <c:v>20.106494001516172</c:v>
                  </c:pt>
                  <c:pt idx="2">
                    <c:v>25.11462568986563</c:v>
                  </c:pt>
                  <c:pt idx="3">
                    <c:v>25.546170478606186</c:v>
                  </c:pt>
                </c:numCache>
              </c:numRef>
            </c:plus>
            <c:minus>
              <c:numRef>
                <c:f>'3'!$B$100:$E$100</c:f>
                <c:numCache>
                  <c:formatCode>General</c:formatCode>
                  <c:ptCount val="4"/>
                  <c:pt idx="0">
                    <c:v>18.762666367536024</c:v>
                  </c:pt>
                  <c:pt idx="1">
                    <c:v>20.106494001516172</c:v>
                  </c:pt>
                  <c:pt idx="2">
                    <c:v>25.11462568986563</c:v>
                  </c:pt>
                  <c:pt idx="3">
                    <c:v>25.546170478606186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'2'!$B$2:$E$2</c:f>
              <c:numCache>
                <c:formatCode>m/d/yyyy</c:formatCode>
                <c:ptCount val="4"/>
                <c:pt idx="0">
                  <c:v>43245</c:v>
                </c:pt>
                <c:pt idx="1">
                  <c:v>43279</c:v>
                </c:pt>
                <c:pt idx="2">
                  <c:v>43312</c:v>
                </c:pt>
                <c:pt idx="3">
                  <c:v>43346</c:v>
                </c:pt>
              </c:numCache>
            </c:numRef>
          </c:cat>
          <c:val>
            <c:numRef>
              <c:f>'3'!$B$97:$E$97</c:f>
              <c:numCache>
                <c:formatCode>0.00</c:formatCode>
                <c:ptCount val="4"/>
                <c:pt idx="0">
                  <c:v>58.848484848484851</c:v>
                </c:pt>
                <c:pt idx="1">
                  <c:v>68.825396825396822</c:v>
                </c:pt>
                <c:pt idx="2">
                  <c:v>94.098360655737707</c:v>
                </c:pt>
                <c:pt idx="3">
                  <c:v>100.81967213114754</c:v>
                </c:pt>
              </c:numCache>
            </c:numRef>
          </c:val>
        </c:ser>
        <c:ser>
          <c:idx val="2"/>
          <c:order val="1"/>
          <c:tx>
            <c:v>3 - Сеянцы, полученные из семян темнобурого цвета</c:v>
          </c:tx>
          <c:spPr>
            <a:pattFill prst="pct60">
              <a:fgClr>
                <a:schemeClr val="tx1"/>
              </a:fgClr>
              <a:bgClr>
                <a:srgbClr val="FFFFFF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'4'!$B$99:$E$99</c:f>
                <c:numCache>
                  <c:formatCode>General</c:formatCode>
                  <c:ptCount val="4"/>
                  <c:pt idx="0">
                    <c:v>16.243855016243888</c:v>
                  </c:pt>
                  <c:pt idx="1">
                    <c:v>15.536427187707865</c:v>
                  </c:pt>
                  <c:pt idx="2">
                    <c:v>20.72890493972125</c:v>
                  </c:pt>
                  <c:pt idx="3">
                    <c:v>20.805421116610599</c:v>
                  </c:pt>
                </c:numCache>
              </c:numRef>
            </c:plus>
            <c:minus>
              <c:numRef>
                <c:f>'4'!$B$99:$E$99</c:f>
                <c:numCache>
                  <c:formatCode>General</c:formatCode>
                  <c:ptCount val="4"/>
                  <c:pt idx="0">
                    <c:v>16.243855016243888</c:v>
                  </c:pt>
                  <c:pt idx="1">
                    <c:v>15.536427187707865</c:v>
                  </c:pt>
                  <c:pt idx="2">
                    <c:v>20.72890493972125</c:v>
                  </c:pt>
                  <c:pt idx="3">
                    <c:v>20.805421116610599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'2'!$B$2:$E$2</c:f>
              <c:numCache>
                <c:formatCode>m/d/yyyy</c:formatCode>
                <c:ptCount val="4"/>
                <c:pt idx="0">
                  <c:v>43245</c:v>
                </c:pt>
                <c:pt idx="1">
                  <c:v>43279</c:v>
                </c:pt>
                <c:pt idx="2">
                  <c:v>43312</c:v>
                </c:pt>
                <c:pt idx="3">
                  <c:v>43346</c:v>
                </c:pt>
              </c:numCache>
            </c:numRef>
          </c:cat>
          <c:val>
            <c:numRef>
              <c:f>'4'!$B$96:$E$96</c:f>
              <c:numCache>
                <c:formatCode>0.00</c:formatCode>
                <c:ptCount val="4"/>
                <c:pt idx="0">
                  <c:v>61.370370370370374</c:v>
                </c:pt>
                <c:pt idx="1">
                  <c:v>72.567567567567565</c:v>
                </c:pt>
                <c:pt idx="2">
                  <c:v>98.75</c:v>
                </c:pt>
                <c:pt idx="3">
                  <c:v>105.34722222222223</c:v>
                </c:pt>
              </c:numCache>
            </c:numRef>
          </c:val>
        </c:ser>
        <c:ser>
          <c:idx val="0"/>
          <c:order val="2"/>
          <c:tx>
            <c:v>1 - Сеянцы, полученные из семян желтовато-белого цвета</c:v>
          </c:tx>
          <c:spPr>
            <a:solidFill>
              <a:srgbClr val="FFFFFF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'2'!$B$96:$E$96</c:f>
                <c:numCache>
                  <c:formatCode>General</c:formatCode>
                  <c:ptCount val="4"/>
                  <c:pt idx="0">
                    <c:v>22.318379276720783</c:v>
                  </c:pt>
                  <c:pt idx="1">
                    <c:v>20.305427283892843</c:v>
                  </c:pt>
                  <c:pt idx="2">
                    <c:v>27.610258761715524</c:v>
                  </c:pt>
                  <c:pt idx="3">
                    <c:v>28.157046214814685</c:v>
                  </c:pt>
                </c:numCache>
              </c:numRef>
            </c:plus>
            <c:minus>
              <c:numRef>
                <c:f>'2'!$B$96:$E$96</c:f>
                <c:numCache>
                  <c:formatCode>General</c:formatCode>
                  <c:ptCount val="4"/>
                  <c:pt idx="0">
                    <c:v>22.318379276720783</c:v>
                  </c:pt>
                  <c:pt idx="1">
                    <c:v>20.305427283892843</c:v>
                  </c:pt>
                  <c:pt idx="2">
                    <c:v>27.610258761715524</c:v>
                  </c:pt>
                  <c:pt idx="3">
                    <c:v>28.157046214814685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'2'!$B$2:$E$2</c:f>
              <c:numCache>
                <c:formatCode>m/d/yyyy</c:formatCode>
                <c:ptCount val="4"/>
                <c:pt idx="0">
                  <c:v>43245</c:v>
                </c:pt>
                <c:pt idx="1">
                  <c:v>43279</c:v>
                </c:pt>
                <c:pt idx="2">
                  <c:v>43312</c:v>
                </c:pt>
                <c:pt idx="3">
                  <c:v>43346</c:v>
                </c:pt>
              </c:numCache>
            </c:numRef>
          </c:cat>
          <c:val>
            <c:numRef>
              <c:f>'2'!$B$93:$E$93</c:f>
              <c:numCache>
                <c:formatCode>0.00</c:formatCode>
                <c:ptCount val="4"/>
                <c:pt idx="0">
                  <c:v>74.634146341463421</c:v>
                </c:pt>
                <c:pt idx="1">
                  <c:v>97.93150684931507</c:v>
                </c:pt>
                <c:pt idx="2">
                  <c:v>117.08333333333333</c:v>
                </c:pt>
                <c:pt idx="3">
                  <c:v>122.98611111111111</c:v>
                </c:pt>
              </c:numCache>
            </c:numRef>
          </c:val>
        </c:ser>
        <c:ser>
          <c:idx val="3"/>
          <c:order val="3"/>
          <c:tx>
            <c:v>КО - сеянцы контрольной группы</c:v>
          </c:tx>
          <c:spPr>
            <a:pattFill prst="ltVert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'1'!$B$96:$E$96</c:f>
                <c:numCache>
                  <c:formatCode>General</c:formatCode>
                  <c:ptCount val="4"/>
                  <c:pt idx="0">
                    <c:v>16.581790684751908</c:v>
                  </c:pt>
                  <c:pt idx="1">
                    <c:v>16.588534811112378</c:v>
                  </c:pt>
                  <c:pt idx="2">
                    <c:v>19.120288375426075</c:v>
                  </c:pt>
                  <c:pt idx="3">
                    <c:v>19.911255293606636</c:v>
                  </c:pt>
                </c:numCache>
              </c:numRef>
            </c:plus>
            <c:minus>
              <c:numRef>
                <c:f>'1'!$B$96:$E$96</c:f>
                <c:numCache>
                  <c:formatCode>General</c:formatCode>
                  <c:ptCount val="4"/>
                  <c:pt idx="0">
                    <c:v>16.581790684751908</c:v>
                  </c:pt>
                  <c:pt idx="1">
                    <c:v>16.588534811112378</c:v>
                  </c:pt>
                  <c:pt idx="2">
                    <c:v>19.120288375426075</c:v>
                  </c:pt>
                  <c:pt idx="3">
                    <c:v>19.911255293606636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'2'!$B$2:$E$2</c:f>
              <c:numCache>
                <c:formatCode>m/d/yyyy</c:formatCode>
                <c:ptCount val="4"/>
                <c:pt idx="0">
                  <c:v>43245</c:v>
                </c:pt>
                <c:pt idx="1">
                  <c:v>43279</c:v>
                </c:pt>
                <c:pt idx="2">
                  <c:v>43312</c:v>
                </c:pt>
                <c:pt idx="3">
                  <c:v>43346</c:v>
                </c:pt>
              </c:numCache>
            </c:numRef>
          </c:cat>
          <c:val>
            <c:numRef>
              <c:f>'1'!$B$93:$E$93</c:f>
              <c:numCache>
                <c:formatCode>0</c:formatCode>
                <c:ptCount val="4"/>
                <c:pt idx="0">
                  <c:v>79.857142857142861</c:v>
                </c:pt>
                <c:pt idx="1">
                  <c:v>95</c:v>
                </c:pt>
                <c:pt idx="2">
                  <c:v>114.37662337662337</c:v>
                </c:pt>
                <c:pt idx="3">
                  <c:v>119.72727272727273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5"/>
        <c:axId val="747718208"/>
        <c:axId val="747712224"/>
      </c:barChart>
      <c:dateAx>
        <c:axId val="747718208"/>
        <c:scaling>
          <c:orientation val="minMax"/>
        </c:scaling>
        <c:delete val="0"/>
        <c:axPos val="l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747712224"/>
        <c:crosses val="autoZero"/>
        <c:auto val="1"/>
        <c:lblOffset val="100"/>
        <c:baseTimeUnit val="months"/>
      </c:dateAx>
      <c:valAx>
        <c:axId val="747712224"/>
        <c:scaling>
          <c:orientation val="minMax"/>
          <c:max val="1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b" anchorCtr="0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Высота сеянца,</a:t>
                </a:r>
                <a:r>
                  <a:rPr lang="ru-RU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мм</a:t>
                </a:r>
                <a:endParaRPr lang="ru-RU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85172562510403693"/>
              <c:y val="0.95808283233132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b" anchorCtr="0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ru-RU"/>
          </a:p>
        </c:txPr>
        <c:crossAx val="74771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188790625914726"/>
          <c:y val="0.59696391907896351"/>
          <c:w val="0.33743646286032203"/>
          <c:h val="0.2523202134532056"/>
        </c:manualLayout>
      </c:layout>
      <c:overlay val="1"/>
      <c:spPr>
        <a:solidFill>
          <a:srgbClr val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46404587039427E-2"/>
          <c:y val="3.350083752093802E-2"/>
          <c:w val="0.89881394542663295"/>
          <c:h val="0.92773232962713836"/>
        </c:manualLayout>
      </c:layout>
      <c:barChart>
        <c:barDir val="col"/>
        <c:grouping val="clustered"/>
        <c:varyColors val="0"/>
        <c:ser>
          <c:idx val="0"/>
          <c:order val="0"/>
          <c:tx>
            <c:v>1 - White seed coat, sieve size 2.5 mm</c:v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'5'!$B$97:$D$97</c:f>
                <c:numCache>
                  <c:formatCode>General</c:formatCode>
                  <c:ptCount val="3"/>
                  <c:pt idx="0">
                    <c:v>14.564162716755757</c:v>
                  </c:pt>
                  <c:pt idx="1">
                    <c:v>17.029438691105049</c:v>
                  </c:pt>
                  <c:pt idx="2">
                    <c:v>20.456202637122839</c:v>
                  </c:pt>
                </c:numCache>
              </c:numRef>
            </c:plus>
            <c:minus>
              <c:numRef>
                <c:f>'5'!$B$97:$D$97</c:f>
                <c:numCache>
                  <c:formatCode>General</c:formatCode>
                  <c:ptCount val="3"/>
                  <c:pt idx="0">
                    <c:v>14.564162716755757</c:v>
                  </c:pt>
                  <c:pt idx="1">
                    <c:v>17.029438691105049</c:v>
                  </c:pt>
                  <c:pt idx="2">
                    <c:v>20.456202637122839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numRef>
              <c:f>'2'!$B$2:$D$2</c:f>
              <c:numCache>
                <c:formatCode>m/d/yyyy</c:formatCode>
                <c:ptCount val="3"/>
                <c:pt idx="0">
                  <c:v>43245</c:v>
                </c:pt>
                <c:pt idx="1">
                  <c:v>43279</c:v>
                </c:pt>
                <c:pt idx="2">
                  <c:v>43312</c:v>
                </c:pt>
              </c:numCache>
            </c:numRef>
          </c:cat>
          <c:val>
            <c:numRef>
              <c:f>'5'!$B$94:$D$94</c:f>
              <c:numCache>
                <c:formatCode>0.00</c:formatCode>
                <c:ptCount val="3"/>
                <c:pt idx="0">
                  <c:v>60.632352941176471</c:v>
                </c:pt>
                <c:pt idx="1">
                  <c:v>77.402985074626869</c:v>
                </c:pt>
                <c:pt idx="2">
                  <c:v>100.44776119402985</c:v>
                </c:pt>
              </c:numCache>
            </c:numRef>
          </c:val>
        </c:ser>
        <c:ser>
          <c:idx val="3"/>
          <c:order val="1"/>
          <c:tx>
            <c:v>1 - White seed coat, sieve size 3.25 mm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'6'!$B$101:$D$101</c:f>
                <c:numCache>
                  <c:formatCode>General</c:formatCode>
                  <c:ptCount val="3"/>
                  <c:pt idx="0">
                    <c:v>19.132298364812879</c:v>
                  </c:pt>
                  <c:pt idx="1">
                    <c:v>18.702429305922376</c:v>
                  </c:pt>
                  <c:pt idx="2">
                    <c:v>23.915891103041282</c:v>
                  </c:pt>
                </c:numCache>
              </c:numRef>
            </c:plus>
            <c:minus>
              <c:numRef>
                <c:f>'6'!$B$101:$D$101</c:f>
                <c:numCache>
                  <c:formatCode>General</c:formatCode>
                  <c:ptCount val="3"/>
                  <c:pt idx="0">
                    <c:v>19.132298364812879</c:v>
                  </c:pt>
                  <c:pt idx="1">
                    <c:v>18.702429305922376</c:v>
                  </c:pt>
                  <c:pt idx="2">
                    <c:v>23.915891103041282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'6'!$B$98:$D$98</c:f>
              <c:numCache>
                <c:formatCode>0.00</c:formatCode>
                <c:ptCount val="3"/>
                <c:pt idx="0">
                  <c:v>61.64473684210526</c:v>
                </c:pt>
                <c:pt idx="1">
                  <c:v>84.054054054054049</c:v>
                </c:pt>
                <c:pt idx="2">
                  <c:v>106.12676056338029</c:v>
                </c:pt>
              </c:numCache>
            </c:numRef>
          </c:val>
        </c:ser>
        <c:ser>
          <c:idx val="1"/>
          <c:order val="2"/>
          <c:tx>
            <c:v>2 - Brown seed coat, sieve size 2.5 mm</c:v>
          </c:tx>
          <c:spPr>
            <a:solidFill>
              <a:srgbClr val="9966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'7'!$B$94:$D$94</c:f>
                <c:numCache>
                  <c:formatCode>General</c:formatCode>
                  <c:ptCount val="3"/>
                  <c:pt idx="0">
                    <c:v>18.94584673879946</c:v>
                  </c:pt>
                  <c:pt idx="1">
                    <c:v>20.6342045959023</c:v>
                  </c:pt>
                  <c:pt idx="2">
                    <c:v>27.878484114872709</c:v>
                  </c:pt>
                </c:numCache>
              </c:numRef>
            </c:plus>
            <c:minus>
              <c:numRef>
                <c:f>'7'!$B$94:$D$94</c:f>
                <c:numCache>
                  <c:formatCode>General</c:formatCode>
                  <c:ptCount val="3"/>
                  <c:pt idx="0">
                    <c:v>18.94584673879946</c:v>
                  </c:pt>
                  <c:pt idx="1">
                    <c:v>20.6342045959023</c:v>
                  </c:pt>
                  <c:pt idx="2">
                    <c:v>27.878484114872709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'7'!$B$91:$D$91</c:f>
              <c:numCache>
                <c:formatCode>0.00</c:formatCode>
                <c:ptCount val="3"/>
                <c:pt idx="0">
                  <c:v>57.037037037037038</c:v>
                </c:pt>
                <c:pt idx="1">
                  <c:v>76.354166666666671</c:v>
                </c:pt>
                <c:pt idx="2">
                  <c:v>104.88888888888889</c:v>
                </c:pt>
              </c:numCache>
            </c:numRef>
          </c:val>
        </c:ser>
        <c:ser>
          <c:idx val="4"/>
          <c:order val="3"/>
          <c:tx>
            <c:v>2 - Brown seed coat, sieve size 3.25 mm</c:v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'8'!$B$99:$D$99</c:f>
                <c:numCache>
                  <c:formatCode>General</c:formatCode>
                  <c:ptCount val="3"/>
                  <c:pt idx="0">
                    <c:v>16.278700616142554</c:v>
                  </c:pt>
                  <c:pt idx="1">
                    <c:v>15.049489885240874</c:v>
                  </c:pt>
                  <c:pt idx="2">
                    <c:v>23.097421138820241</c:v>
                  </c:pt>
                </c:numCache>
              </c:numRef>
            </c:plus>
            <c:minus>
              <c:numRef>
                <c:f>'8'!$B$99:$D$99</c:f>
                <c:numCache>
                  <c:formatCode>General</c:formatCode>
                  <c:ptCount val="3"/>
                  <c:pt idx="0">
                    <c:v>16.278700616142554</c:v>
                  </c:pt>
                  <c:pt idx="1">
                    <c:v>15.049489885240874</c:v>
                  </c:pt>
                  <c:pt idx="2">
                    <c:v>23.097421138820241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'8'!$B$96:$D$96</c:f>
              <c:numCache>
                <c:formatCode>0.00</c:formatCode>
                <c:ptCount val="3"/>
                <c:pt idx="0">
                  <c:v>64.4375</c:v>
                </c:pt>
                <c:pt idx="1">
                  <c:v>80.753424657534254</c:v>
                </c:pt>
                <c:pt idx="2">
                  <c:v>103.04347826086956</c:v>
                </c:pt>
              </c:numCache>
            </c:numRef>
          </c:val>
        </c:ser>
        <c:ser>
          <c:idx val="2"/>
          <c:order val="4"/>
          <c:tx>
            <c:v>3 - Black seed coat, sieve size 2.5 mm</c:v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'9'!$B$97:$D$97</c:f>
                <c:numCache>
                  <c:formatCode>General</c:formatCode>
                  <c:ptCount val="3"/>
                  <c:pt idx="0">
                    <c:v>17.267314597141034</c:v>
                  </c:pt>
                  <c:pt idx="1">
                    <c:v>18.199082541899209</c:v>
                  </c:pt>
                  <c:pt idx="2">
                    <c:v>30.635123911210812</c:v>
                  </c:pt>
                </c:numCache>
              </c:numRef>
            </c:plus>
            <c:minus>
              <c:numRef>
                <c:f>'9'!$B$97:$D$97</c:f>
                <c:numCache>
                  <c:formatCode>General</c:formatCode>
                  <c:ptCount val="3"/>
                  <c:pt idx="0">
                    <c:v>17.267314597141034</c:v>
                  </c:pt>
                  <c:pt idx="1">
                    <c:v>18.199082541899209</c:v>
                  </c:pt>
                  <c:pt idx="2">
                    <c:v>30.635123911210812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'9'!$B$94:$D$94</c:f>
              <c:numCache>
                <c:formatCode>0.00</c:formatCode>
                <c:ptCount val="3"/>
                <c:pt idx="0">
                  <c:v>51.689189189189186</c:v>
                </c:pt>
                <c:pt idx="1">
                  <c:v>69.452054794520549</c:v>
                </c:pt>
                <c:pt idx="2">
                  <c:v>86.159420289855078</c:v>
                </c:pt>
              </c:numCache>
            </c:numRef>
          </c:val>
        </c:ser>
        <c:ser>
          <c:idx val="5"/>
          <c:order val="5"/>
          <c:tx>
            <c:v>3 - Black seed coat, sieve size 3.25 mm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'10'!$B$96:$D$96</c:f>
                <c:numCache>
                  <c:formatCode>General</c:formatCode>
                  <c:ptCount val="3"/>
                  <c:pt idx="0">
                    <c:v>16.05650873369796</c:v>
                  </c:pt>
                  <c:pt idx="1">
                    <c:v>13.90186796341853</c:v>
                  </c:pt>
                  <c:pt idx="2">
                    <c:v>20.819158049231969</c:v>
                  </c:pt>
                </c:numCache>
              </c:numRef>
            </c:plus>
            <c:minus>
              <c:numRef>
                <c:f>'10'!$B$96:$D$96</c:f>
                <c:numCache>
                  <c:formatCode>General</c:formatCode>
                  <c:ptCount val="3"/>
                  <c:pt idx="0">
                    <c:v>16.05650873369796</c:v>
                  </c:pt>
                  <c:pt idx="1">
                    <c:v>13.90186796341853</c:v>
                  </c:pt>
                  <c:pt idx="2">
                    <c:v>20.819158049231969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val>
            <c:numRef>
              <c:f>'10'!$B$93:$D$93</c:f>
              <c:numCache>
                <c:formatCode>0.00</c:formatCode>
                <c:ptCount val="3"/>
                <c:pt idx="0">
                  <c:v>50.448717948717949</c:v>
                </c:pt>
                <c:pt idx="1">
                  <c:v>68.896103896103895</c:v>
                </c:pt>
                <c:pt idx="2">
                  <c:v>95.064935064935071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7712768"/>
        <c:axId val="747707328"/>
      </c:barChart>
      <c:dateAx>
        <c:axId val="74771276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747707328"/>
        <c:crosses val="autoZero"/>
        <c:auto val="1"/>
        <c:lblOffset val="100"/>
        <c:baseTimeUnit val="months"/>
      </c:dateAx>
      <c:valAx>
        <c:axId val="747707328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Seedling height, mm</a:t>
                </a:r>
                <a:endParaRPr lang="ru-RU" sz="10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8.2066870282972385E-3"/>
              <c:y val="0.28971861187607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ru-RU"/>
          </a:p>
        </c:txPr>
        <c:crossAx val="74771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906519478338383"/>
          <c:y val="7.7538611693638806E-2"/>
          <c:w val="0.24283221262641597"/>
          <c:h val="0.21311775412495548"/>
        </c:manualLayout>
      </c:layout>
      <c:overlay val="1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101"/>
  <sheetViews>
    <sheetView topLeftCell="A91" zoomScale="130" zoomScaleNormal="130" workbookViewId="0">
      <selection activeCell="A93" sqref="A93:A101"/>
    </sheetView>
  </sheetViews>
  <sheetFormatPr defaultRowHeight="13.2" x14ac:dyDescent="0.25"/>
  <cols>
    <col min="1" max="1" width="20.5546875" customWidth="1"/>
    <col min="2" max="2" width="12" bestFit="1" customWidth="1"/>
    <col min="3" max="3" width="12" customWidth="1"/>
    <col min="4" max="4" width="12.88671875" customWidth="1"/>
    <col min="5" max="5" width="10.109375" customWidth="1"/>
    <col min="6" max="6" width="10.109375" hidden="1" customWidth="1"/>
    <col min="7" max="7" width="10.109375" customWidth="1"/>
    <col min="8" max="8" width="27.6640625" bestFit="1" customWidth="1"/>
    <col min="9" max="10" width="10.109375" customWidth="1"/>
    <col min="12" max="12" width="22.88671875" customWidth="1"/>
    <col min="13" max="13" width="10.21875" customWidth="1"/>
    <col min="14" max="14" width="10.109375" customWidth="1"/>
    <col min="15" max="15" width="10.6640625" customWidth="1"/>
    <col min="16" max="16" width="10.109375" customWidth="1"/>
  </cols>
  <sheetData>
    <row r="1" spans="1:16" x14ac:dyDescent="0.25">
      <c r="A1" s="2" t="s">
        <v>80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57</v>
      </c>
      <c r="G1" s="1" t="s">
        <v>60</v>
      </c>
      <c r="H1" s="1" t="s">
        <v>58</v>
      </c>
      <c r="I1" s="1"/>
      <c r="J1" s="1"/>
    </row>
    <row r="2" spans="1:16" x14ac:dyDescent="0.25">
      <c r="A2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  <c r="H2" s="1">
        <v>43552</v>
      </c>
      <c r="I2" s="1"/>
      <c r="J2" s="1"/>
      <c r="M2" t="s">
        <v>17</v>
      </c>
    </row>
    <row r="3" spans="1:16" x14ac:dyDescent="0.25">
      <c r="B3">
        <v>65</v>
      </c>
      <c r="C3" s="7"/>
      <c r="D3" s="7"/>
      <c r="E3" s="7"/>
      <c r="F3" s="7"/>
      <c r="G3" s="7"/>
      <c r="H3" s="7"/>
      <c r="L3" s="21"/>
      <c r="M3" s="20">
        <v>43245</v>
      </c>
      <c r="N3" s="20">
        <v>43279</v>
      </c>
      <c r="O3" s="20">
        <v>43312</v>
      </c>
      <c r="P3" s="20">
        <v>43346</v>
      </c>
    </row>
    <row r="4" spans="1:16" x14ac:dyDescent="0.25">
      <c r="B4">
        <v>72</v>
      </c>
      <c r="C4">
        <v>80</v>
      </c>
      <c r="D4" s="7"/>
      <c r="E4" s="7"/>
      <c r="F4" s="7"/>
      <c r="G4" s="7"/>
      <c r="H4" s="7"/>
      <c r="L4" s="18"/>
      <c r="M4" s="18" t="s">
        <v>46</v>
      </c>
      <c r="N4" s="18" t="s">
        <v>46</v>
      </c>
      <c r="O4" s="18" t="s">
        <v>46</v>
      </c>
      <c r="P4" s="18" t="s">
        <v>46</v>
      </c>
    </row>
    <row r="5" spans="1:16" x14ac:dyDescent="0.25">
      <c r="B5">
        <v>67</v>
      </c>
      <c r="C5">
        <v>75</v>
      </c>
      <c r="D5">
        <v>93</v>
      </c>
      <c r="E5">
        <v>98</v>
      </c>
      <c r="F5">
        <v>100</v>
      </c>
      <c r="G5">
        <f>F5/10</f>
        <v>10</v>
      </c>
      <c r="H5" s="36">
        <v>3</v>
      </c>
      <c r="L5" s="18" t="s">
        <v>4</v>
      </c>
      <c r="M5" s="22">
        <v>79.459770114942529</v>
      </c>
      <c r="N5" s="22">
        <v>95</v>
      </c>
      <c r="O5" s="22">
        <v>114.37662337662337</v>
      </c>
      <c r="P5" s="22">
        <v>119.72727272727273</v>
      </c>
    </row>
    <row r="6" spans="1:16" x14ac:dyDescent="0.25">
      <c r="B6">
        <v>75</v>
      </c>
      <c r="C6">
        <v>85</v>
      </c>
      <c r="D6">
        <v>100</v>
      </c>
      <c r="E6">
        <v>106</v>
      </c>
      <c r="F6">
        <v>110</v>
      </c>
      <c r="G6">
        <f t="shared" ref="G6:G9" si="0">F6/10</f>
        <v>11</v>
      </c>
      <c r="H6" s="36">
        <v>3.3</v>
      </c>
      <c r="L6" s="18" t="s">
        <v>5</v>
      </c>
      <c r="M6" s="19">
        <v>1.7834371631382573</v>
      </c>
      <c r="N6" s="19">
        <v>1.8904389896951377</v>
      </c>
      <c r="O6" s="19">
        <v>2.1932474947325735</v>
      </c>
      <c r="P6" s="19">
        <v>2.2839776227334361</v>
      </c>
    </row>
    <row r="7" spans="1:16" x14ac:dyDescent="0.25">
      <c r="B7">
        <v>75</v>
      </c>
      <c r="C7">
        <v>100</v>
      </c>
      <c r="D7">
        <v>113</v>
      </c>
      <c r="E7">
        <v>120</v>
      </c>
      <c r="F7">
        <v>120</v>
      </c>
      <c r="G7">
        <f t="shared" si="0"/>
        <v>12</v>
      </c>
      <c r="H7" s="36">
        <v>3.7</v>
      </c>
      <c r="L7" s="18" t="s">
        <v>6</v>
      </c>
      <c r="M7" s="18">
        <v>80</v>
      </c>
      <c r="N7" s="18">
        <v>95</v>
      </c>
      <c r="O7" s="18">
        <v>115</v>
      </c>
      <c r="P7" s="18">
        <v>120</v>
      </c>
    </row>
    <row r="8" spans="1:16" x14ac:dyDescent="0.25">
      <c r="B8">
        <v>114</v>
      </c>
      <c r="C8">
        <v>130</v>
      </c>
      <c r="D8">
        <v>148</v>
      </c>
      <c r="E8">
        <v>155</v>
      </c>
      <c r="F8">
        <v>155</v>
      </c>
      <c r="G8">
        <f t="shared" si="0"/>
        <v>15.5</v>
      </c>
      <c r="H8" s="36">
        <v>4.7</v>
      </c>
      <c r="L8" s="18" t="s">
        <v>7</v>
      </c>
      <c r="M8" s="18">
        <v>80</v>
      </c>
      <c r="N8" s="18">
        <v>100</v>
      </c>
      <c r="O8" s="18">
        <v>128</v>
      </c>
      <c r="P8" s="18">
        <v>120</v>
      </c>
    </row>
    <row r="9" spans="1:16" x14ac:dyDescent="0.25">
      <c r="B9">
        <v>50</v>
      </c>
      <c r="C9">
        <v>65</v>
      </c>
      <c r="D9">
        <v>76</v>
      </c>
      <c r="E9">
        <v>80</v>
      </c>
      <c r="F9">
        <v>80</v>
      </c>
      <c r="G9">
        <f t="shared" si="0"/>
        <v>8</v>
      </c>
      <c r="H9" s="36">
        <v>3</v>
      </c>
      <c r="L9" s="18" t="s">
        <v>8</v>
      </c>
      <c r="M9" s="18">
        <v>16.634794437955922</v>
      </c>
      <c r="N9" s="18">
        <v>16.69590508936987</v>
      </c>
      <c r="O9" s="18">
        <v>19.245668659015326</v>
      </c>
      <c r="P9" s="18">
        <v>20.041822301086423</v>
      </c>
    </row>
    <row r="10" spans="1:16" x14ac:dyDescent="0.25">
      <c r="B10">
        <v>80</v>
      </c>
      <c r="C10" s="7"/>
      <c r="D10" s="7"/>
      <c r="E10" s="7"/>
      <c r="F10" s="7"/>
      <c r="G10" s="7"/>
      <c r="H10" s="7"/>
      <c r="L10" s="18" t="s">
        <v>9</v>
      </c>
      <c r="M10" s="18">
        <v>276.7163859930493</v>
      </c>
      <c r="N10" s="18">
        <v>278.75324675324674</v>
      </c>
      <c r="O10" s="18">
        <v>370.39576213260483</v>
      </c>
      <c r="P10" s="18">
        <v>401.67464114832507</v>
      </c>
    </row>
    <row r="11" spans="1:16" x14ac:dyDescent="0.25">
      <c r="B11">
        <v>84</v>
      </c>
      <c r="C11">
        <v>100</v>
      </c>
      <c r="D11">
        <v>115</v>
      </c>
      <c r="E11">
        <v>120</v>
      </c>
      <c r="F11">
        <v>120</v>
      </c>
      <c r="G11">
        <f t="shared" ref="G11:G31" si="1">F11/10</f>
        <v>12</v>
      </c>
      <c r="H11" s="36">
        <v>3</v>
      </c>
      <c r="L11" s="18" t="s">
        <v>3</v>
      </c>
      <c r="M11" s="23">
        <v>-0.13323187075624077</v>
      </c>
      <c r="N11" s="23">
        <v>-0.28791372790727232</v>
      </c>
      <c r="O11" s="23">
        <v>-0.48035866871332189</v>
      </c>
      <c r="P11" s="23">
        <v>0.2904180267862424</v>
      </c>
    </row>
    <row r="12" spans="1:16" x14ac:dyDescent="0.25">
      <c r="B12">
        <v>110</v>
      </c>
      <c r="C12">
        <v>120</v>
      </c>
      <c r="D12">
        <v>128</v>
      </c>
      <c r="E12">
        <v>134</v>
      </c>
      <c r="F12">
        <v>140</v>
      </c>
      <c r="G12">
        <f t="shared" si="1"/>
        <v>14</v>
      </c>
      <c r="H12" s="36">
        <v>3.3</v>
      </c>
      <c r="L12" s="18" t="s">
        <v>10</v>
      </c>
      <c r="M12" s="23">
        <v>5.6771141116285666E-2</v>
      </c>
      <c r="N12" s="23">
        <v>0.23424547558287187</v>
      </c>
      <c r="O12" s="23">
        <v>-0.17627040313517564</v>
      </c>
      <c r="P12" s="23">
        <v>-0.48008028985061857</v>
      </c>
    </row>
    <row r="13" spans="1:16" x14ac:dyDescent="0.25">
      <c r="B13">
        <v>80</v>
      </c>
      <c r="C13">
        <v>90</v>
      </c>
      <c r="D13">
        <v>113</v>
      </c>
      <c r="E13">
        <v>118</v>
      </c>
      <c r="F13">
        <v>120</v>
      </c>
      <c r="G13">
        <f t="shared" si="1"/>
        <v>12</v>
      </c>
      <c r="H13" s="36">
        <v>3.7</v>
      </c>
      <c r="L13" s="18" t="s">
        <v>11</v>
      </c>
      <c r="M13" s="18">
        <v>82</v>
      </c>
      <c r="N13" s="18">
        <v>75</v>
      </c>
      <c r="O13" s="18">
        <v>90</v>
      </c>
      <c r="P13" s="18">
        <v>105</v>
      </c>
    </row>
    <row r="14" spans="1:16" x14ac:dyDescent="0.25">
      <c r="B14">
        <v>80</v>
      </c>
      <c r="C14">
        <v>122</v>
      </c>
      <c r="D14">
        <v>128</v>
      </c>
      <c r="E14">
        <v>135</v>
      </c>
      <c r="F14">
        <v>130</v>
      </c>
      <c r="G14">
        <f t="shared" si="1"/>
        <v>13</v>
      </c>
      <c r="H14" s="36">
        <v>4.7</v>
      </c>
      <c r="L14" s="18" t="s">
        <v>12</v>
      </c>
      <c r="M14" s="18">
        <v>40</v>
      </c>
      <c r="N14" s="18">
        <v>65</v>
      </c>
      <c r="O14" s="18">
        <v>75</v>
      </c>
      <c r="P14" s="18">
        <v>65</v>
      </c>
    </row>
    <row r="15" spans="1:16" x14ac:dyDescent="0.25">
      <c r="B15">
        <v>65</v>
      </c>
      <c r="C15">
        <v>90</v>
      </c>
      <c r="D15">
        <v>118</v>
      </c>
      <c r="E15">
        <v>123</v>
      </c>
      <c r="F15">
        <v>130</v>
      </c>
      <c r="G15">
        <f t="shared" si="1"/>
        <v>13</v>
      </c>
      <c r="H15" s="36">
        <v>3</v>
      </c>
      <c r="L15" s="18" t="s">
        <v>13</v>
      </c>
      <c r="M15" s="18">
        <v>122</v>
      </c>
      <c r="N15" s="18">
        <v>140</v>
      </c>
      <c r="O15" s="18">
        <v>165</v>
      </c>
      <c r="P15" s="18">
        <v>170</v>
      </c>
    </row>
    <row r="16" spans="1:16" x14ac:dyDescent="0.25">
      <c r="B16">
        <v>70</v>
      </c>
      <c r="C16">
        <v>80</v>
      </c>
      <c r="D16">
        <v>98</v>
      </c>
      <c r="E16">
        <v>105</v>
      </c>
      <c r="F16">
        <v>110</v>
      </c>
      <c r="G16">
        <f t="shared" si="1"/>
        <v>11</v>
      </c>
      <c r="H16" s="36">
        <v>3</v>
      </c>
      <c r="L16" s="18" t="s">
        <v>14</v>
      </c>
      <c r="M16" s="18">
        <v>6913</v>
      </c>
      <c r="N16" s="18">
        <v>7410</v>
      </c>
      <c r="O16" s="18">
        <v>8807</v>
      </c>
      <c r="P16" s="18">
        <v>9219</v>
      </c>
    </row>
    <row r="17" spans="2:16" x14ac:dyDescent="0.25">
      <c r="B17">
        <v>50</v>
      </c>
      <c r="C17">
        <v>76</v>
      </c>
      <c r="D17">
        <v>93</v>
      </c>
      <c r="E17">
        <v>99</v>
      </c>
      <c r="F17">
        <v>100</v>
      </c>
      <c r="G17">
        <f t="shared" si="1"/>
        <v>10</v>
      </c>
      <c r="H17" s="36">
        <v>3.3</v>
      </c>
      <c r="L17" s="18" t="s">
        <v>15</v>
      </c>
      <c r="M17" s="18">
        <v>87</v>
      </c>
      <c r="N17" s="18">
        <v>78</v>
      </c>
      <c r="O17" s="18">
        <v>77</v>
      </c>
      <c r="P17" s="18">
        <v>77</v>
      </c>
    </row>
    <row r="18" spans="2:16" x14ac:dyDescent="0.25">
      <c r="B18">
        <v>59</v>
      </c>
      <c r="C18">
        <v>75</v>
      </c>
      <c r="D18">
        <v>83</v>
      </c>
      <c r="E18">
        <v>90</v>
      </c>
      <c r="F18">
        <v>90</v>
      </c>
      <c r="G18">
        <f t="shared" si="1"/>
        <v>9</v>
      </c>
      <c r="H18" s="36">
        <v>3.3</v>
      </c>
      <c r="L18" s="18" t="s">
        <v>16</v>
      </c>
      <c r="M18" s="18">
        <v>3.5453557412804173</v>
      </c>
      <c r="N18" s="18">
        <v>3.7643449474440205</v>
      </c>
      <c r="O18" s="18">
        <v>4.3682309614306414</v>
      </c>
      <c r="P18" s="18">
        <v>4.548935672239514</v>
      </c>
    </row>
    <row r="19" spans="2:16" x14ac:dyDescent="0.25">
      <c r="B19">
        <v>50</v>
      </c>
      <c r="C19">
        <v>65</v>
      </c>
      <c r="D19">
        <v>83</v>
      </c>
      <c r="E19">
        <v>90</v>
      </c>
      <c r="F19">
        <v>95</v>
      </c>
      <c r="G19">
        <f t="shared" si="1"/>
        <v>9.5</v>
      </c>
      <c r="H19" s="36">
        <v>3</v>
      </c>
    </row>
    <row r="20" spans="2:16" x14ac:dyDescent="0.25">
      <c r="B20">
        <v>50</v>
      </c>
      <c r="C20">
        <v>70</v>
      </c>
      <c r="D20">
        <v>78</v>
      </c>
      <c r="E20">
        <v>95</v>
      </c>
      <c r="F20">
        <v>97</v>
      </c>
      <c r="G20">
        <f t="shared" si="1"/>
        <v>9.6999999999999993</v>
      </c>
      <c r="H20" s="36">
        <v>2.4</v>
      </c>
    </row>
    <row r="21" spans="2:16" x14ac:dyDescent="0.25">
      <c r="B21">
        <v>77</v>
      </c>
      <c r="C21">
        <v>95</v>
      </c>
      <c r="D21">
        <v>123</v>
      </c>
      <c r="E21">
        <v>128</v>
      </c>
      <c r="F21">
        <v>135</v>
      </c>
      <c r="G21">
        <f t="shared" si="1"/>
        <v>13.5</v>
      </c>
      <c r="H21" s="36">
        <v>4.7</v>
      </c>
    </row>
    <row r="22" spans="2:16" x14ac:dyDescent="0.25">
      <c r="B22">
        <v>80</v>
      </c>
      <c r="C22">
        <v>90</v>
      </c>
      <c r="D22">
        <v>115</v>
      </c>
      <c r="E22">
        <v>120</v>
      </c>
      <c r="F22">
        <v>120</v>
      </c>
      <c r="G22">
        <f t="shared" si="1"/>
        <v>12</v>
      </c>
      <c r="H22" s="36">
        <v>2.2999999999999998</v>
      </c>
    </row>
    <row r="23" spans="2:16" x14ac:dyDescent="0.25">
      <c r="B23">
        <v>40</v>
      </c>
      <c r="C23">
        <v>65</v>
      </c>
      <c r="D23">
        <v>88</v>
      </c>
      <c r="E23">
        <v>102</v>
      </c>
      <c r="F23">
        <v>103</v>
      </c>
      <c r="G23">
        <f t="shared" si="1"/>
        <v>10.3</v>
      </c>
      <c r="H23" s="36">
        <v>2.2000000000000002</v>
      </c>
    </row>
    <row r="24" spans="2:16" x14ac:dyDescent="0.25">
      <c r="B24">
        <v>50</v>
      </c>
      <c r="C24">
        <v>70</v>
      </c>
      <c r="D24">
        <v>92</v>
      </c>
      <c r="E24">
        <v>98</v>
      </c>
      <c r="F24">
        <v>100</v>
      </c>
      <c r="G24">
        <f t="shared" si="1"/>
        <v>10</v>
      </c>
      <c r="H24" s="36">
        <v>2.5</v>
      </c>
    </row>
    <row r="25" spans="2:16" x14ac:dyDescent="0.25">
      <c r="B25">
        <v>80</v>
      </c>
      <c r="C25">
        <v>95</v>
      </c>
      <c r="D25">
        <v>114</v>
      </c>
      <c r="E25">
        <v>119</v>
      </c>
      <c r="F25">
        <v>120</v>
      </c>
      <c r="G25">
        <f t="shared" si="1"/>
        <v>12</v>
      </c>
      <c r="H25" s="36">
        <v>3</v>
      </c>
    </row>
    <row r="26" spans="2:16" x14ac:dyDescent="0.25">
      <c r="B26">
        <v>75</v>
      </c>
      <c r="C26">
        <v>90</v>
      </c>
      <c r="D26">
        <v>98</v>
      </c>
      <c r="E26">
        <v>104</v>
      </c>
      <c r="F26">
        <v>110</v>
      </c>
      <c r="G26">
        <f t="shared" si="1"/>
        <v>11</v>
      </c>
      <c r="H26" s="36">
        <v>2.8</v>
      </c>
    </row>
    <row r="27" spans="2:16" x14ac:dyDescent="0.25">
      <c r="B27">
        <v>75</v>
      </c>
      <c r="C27">
        <v>100</v>
      </c>
      <c r="D27">
        <v>124</v>
      </c>
      <c r="E27">
        <v>130</v>
      </c>
      <c r="F27">
        <v>130</v>
      </c>
      <c r="G27">
        <f t="shared" si="1"/>
        <v>13</v>
      </c>
      <c r="H27" s="36">
        <v>3.2</v>
      </c>
    </row>
    <row r="28" spans="2:16" x14ac:dyDescent="0.25">
      <c r="B28">
        <v>90</v>
      </c>
      <c r="C28">
        <v>100</v>
      </c>
      <c r="D28">
        <v>115</v>
      </c>
      <c r="E28">
        <v>120</v>
      </c>
      <c r="F28">
        <v>120</v>
      </c>
      <c r="G28">
        <f t="shared" si="1"/>
        <v>12</v>
      </c>
      <c r="H28" s="36">
        <v>2.4</v>
      </c>
    </row>
    <row r="29" spans="2:16" x14ac:dyDescent="0.25">
      <c r="B29">
        <v>100</v>
      </c>
      <c r="C29">
        <v>115</v>
      </c>
      <c r="D29">
        <v>132</v>
      </c>
      <c r="E29">
        <v>137</v>
      </c>
      <c r="F29">
        <v>150</v>
      </c>
      <c r="G29">
        <f t="shared" si="1"/>
        <v>15</v>
      </c>
      <c r="H29" s="36">
        <v>3.5</v>
      </c>
    </row>
    <row r="30" spans="2:16" x14ac:dyDescent="0.25">
      <c r="B30">
        <v>76</v>
      </c>
      <c r="C30">
        <v>90</v>
      </c>
      <c r="D30">
        <v>134</v>
      </c>
      <c r="E30">
        <v>140</v>
      </c>
      <c r="F30">
        <v>140</v>
      </c>
      <c r="G30">
        <f t="shared" si="1"/>
        <v>14</v>
      </c>
      <c r="H30" s="36">
        <v>3.5</v>
      </c>
    </row>
    <row r="31" spans="2:16" x14ac:dyDescent="0.25">
      <c r="B31">
        <v>60</v>
      </c>
      <c r="C31">
        <v>70</v>
      </c>
      <c r="D31">
        <v>102</v>
      </c>
      <c r="E31">
        <v>107</v>
      </c>
      <c r="F31">
        <v>110</v>
      </c>
      <c r="G31">
        <f t="shared" si="1"/>
        <v>11</v>
      </c>
      <c r="H31" s="36">
        <v>2.5</v>
      </c>
    </row>
    <row r="32" spans="2:16" x14ac:dyDescent="0.25">
      <c r="B32">
        <v>60</v>
      </c>
      <c r="C32" s="7"/>
      <c r="D32" s="7"/>
      <c r="E32" s="7"/>
      <c r="F32" s="7"/>
      <c r="G32" s="7"/>
      <c r="H32" s="7"/>
    </row>
    <row r="33" spans="2:8" x14ac:dyDescent="0.25">
      <c r="B33">
        <v>95</v>
      </c>
      <c r="C33" s="7"/>
      <c r="D33" s="7"/>
      <c r="E33" s="7"/>
      <c r="F33" s="7"/>
      <c r="G33" s="7"/>
      <c r="H33" s="7"/>
    </row>
    <row r="34" spans="2:8" x14ac:dyDescent="0.25">
      <c r="B34">
        <v>94</v>
      </c>
      <c r="C34">
        <v>105</v>
      </c>
      <c r="D34" s="6">
        <v>75</v>
      </c>
      <c r="E34" s="6">
        <v>65</v>
      </c>
      <c r="F34">
        <v>110</v>
      </c>
      <c r="G34">
        <f t="shared" ref="G34:G45" si="2">F34/10</f>
        <v>11</v>
      </c>
      <c r="H34" s="36">
        <v>2</v>
      </c>
    </row>
    <row r="35" spans="2:8" x14ac:dyDescent="0.25">
      <c r="B35">
        <v>80</v>
      </c>
      <c r="C35">
        <v>100</v>
      </c>
      <c r="D35">
        <v>127</v>
      </c>
      <c r="E35">
        <v>133</v>
      </c>
      <c r="F35">
        <v>135</v>
      </c>
      <c r="G35">
        <f t="shared" si="2"/>
        <v>13.5</v>
      </c>
      <c r="H35" s="36">
        <v>2.6</v>
      </c>
    </row>
    <row r="36" spans="2:8" x14ac:dyDescent="0.25">
      <c r="B36">
        <v>95</v>
      </c>
      <c r="C36">
        <v>110</v>
      </c>
      <c r="D36">
        <v>123</v>
      </c>
      <c r="E36">
        <v>128</v>
      </c>
      <c r="F36">
        <v>130</v>
      </c>
      <c r="G36">
        <f t="shared" si="2"/>
        <v>13</v>
      </c>
      <c r="H36" s="36">
        <v>2.8</v>
      </c>
    </row>
    <row r="37" spans="2:8" x14ac:dyDescent="0.25">
      <c r="B37">
        <v>97</v>
      </c>
      <c r="C37">
        <v>100</v>
      </c>
      <c r="D37">
        <v>130</v>
      </c>
      <c r="E37">
        <v>135</v>
      </c>
      <c r="F37">
        <v>140</v>
      </c>
      <c r="G37">
        <f t="shared" si="2"/>
        <v>14</v>
      </c>
      <c r="H37" s="36">
        <v>2.9</v>
      </c>
    </row>
    <row r="38" spans="2:8" x14ac:dyDescent="0.25">
      <c r="B38">
        <v>100</v>
      </c>
      <c r="C38">
        <v>110</v>
      </c>
      <c r="D38">
        <v>135</v>
      </c>
      <c r="E38">
        <v>140</v>
      </c>
      <c r="F38">
        <v>150</v>
      </c>
      <c r="G38">
        <f t="shared" si="2"/>
        <v>15</v>
      </c>
      <c r="H38" s="36">
        <v>3</v>
      </c>
    </row>
    <row r="39" spans="2:8" x14ac:dyDescent="0.25">
      <c r="B39">
        <v>80</v>
      </c>
      <c r="C39">
        <v>110</v>
      </c>
      <c r="D39">
        <v>133</v>
      </c>
      <c r="E39">
        <v>138</v>
      </c>
      <c r="F39">
        <v>140</v>
      </c>
      <c r="G39">
        <f t="shared" si="2"/>
        <v>14</v>
      </c>
      <c r="H39" s="36">
        <v>2.8</v>
      </c>
    </row>
    <row r="40" spans="2:8" x14ac:dyDescent="0.25">
      <c r="B40">
        <v>90</v>
      </c>
      <c r="C40">
        <v>100</v>
      </c>
      <c r="D40">
        <v>138</v>
      </c>
      <c r="E40">
        <v>142</v>
      </c>
      <c r="F40">
        <v>143</v>
      </c>
      <c r="G40">
        <f t="shared" si="2"/>
        <v>14.3</v>
      </c>
      <c r="H40" s="36">
        <v>3.7</v>
      </c>
    </row>
    <row r="41" spans="2:8" x14ac:dyDescent="0.25">
      <c r="B41">
        <v>115</v>
      </c>
      <c r="C41">
        <v>125</v>
      </c>
      <c r="D41">
        <v>130</v>
      </c>
      <c r="E41">
        <v>136</v>
      </c>
      <c r="F41">
        <v>140</v>
      </c>
      <c r="G41">
        <f t="shared" si="2"/>
        <v>14</v>
      </c>
      <c r="H41" s="36">
        <v>3.3</v>
      </c>
    </row>
    <row r="42" spans="2:8" x14ac:dyDescent="0.25">
      <c r="B42">
        <v>90</v>
      </c>
      <c r="C42">
        <v>100</v>
      </c>
      <c r="D42">
        <v>132</v>
      </c>
      <c r="E42">
        <v>138</v>
      </c>
      <c r="F42">
        <v>137</v>
      </c>
      <c r="G42">
        <f t="shared" si="2"/>
        <v>13.7</v>
      </c>
      <c r="H42" s="36">
        <v>2.2999999999999998</v>
      </c>
    </row>
    <row r="43" spans="2:8" x14ac:dyDescent="0.25">
      <c r="B43">
        <v>60</v>
      </c>
      <c r="C43">
        <v>70</v>
      </c>
      <c r="D43">
        <v>112</v>
      </c>
      <c r="E43">
        <v>118</v>
      </c>
      <c r="F43">
        <v>120</v>
      </c>
      <c r="G43">
        <f t="shared" si="2"/>
        <v>12</v>
      </c>
      <c r="H43" s="36">
        <v>2.4</v>
      </c>
    </row>
    <row r="44" spans="2:8" x14ac:dyDescent="0.25">
      <c r="B44">
        <v>80</v>
      </c>
      <c r="C44">
        <v>90</v>
      </c>
      <c r="D44">
        <v>114</v>
      </c>
      <c r="E44">
        <v>120</v>
      </c>
      <c r="F44">
        <v>115</v>
      </c>
      <c r="G44">
        <f t="shared" si="2"/>
        <v>11.5</v>
      </c>
      <c r="H44" s="36">
        <v>2.1</v>
      </c>
    </row>
    <row r="45" spans="2:8" x14ac:dyDescent="0.25">
      <c r="B45">
        <v>69</v>
      </c>
      <c r="C45">
        <v>80</v>
      </c>
      <c r="D45">
        <v>125</v>
      </c>
      <c r="E45">
        <v>130</v>
      </c>
      <c r="F45">
        <v>130</v>
      </c>
      <c r="G45">
        <f t="shared" si="2"/>
        <v>13</v>
      </c>
      <c r="H45" s="36">
        <v>2.2000000000000002</v>
      </c>
    </row>
    <row r="46" spans="2:8" x14ac:dyDescent="0.25">
      <c r="B46">
        <v>65</v>
      </c>
      <c r="C46">
        <v>85</v>
      </c>
      <c r="D46">
        <v>112</v>
      </c>
      <c r="E46">
        <v>118</v>
      </c>
      <c r="F46" s="7"/>
      <c r="G46" s="7"/>
      <c r="H46" s="7"/>
    </row>
    <row r="47" spans="2:8" x14ac:dyDescent="0.25">
      <c r="B47">
        <v>92</v>
      </c>
      <c r="C47">
        <v>102</v>
      </c>
      <c r="D47">
        <v>118</v>
      </c>
      <c r="E47">
        <v>123</v>
      </c>
      <c r="F47" s="7"/>
      <c r="G47" s="7"/>
      <c r="H47" s="7"/>
    </row>
    <row r="48" spans="2:8" x14ac:dyDescent="0.25">
      <c r="B48">
        <v>85</v>
      </c>
      <c r="C48">
        <v>110</v>
      </c>
      <c r="D48" s="6">
        <v>75</v>
      </c>
      <c r="E48" s="6">
        <v>65</v>
      </c>
      <c r="F48">
        <v>80</v>
      </c>
      <c r="G48">
        <f t="shared" ref="G48:G57" si="3">F48/10</f>
        <v>8</v>
      </c>
      <c r="H48" s="36">
        <v>1.7</v>
      </c>
    </row>
    <row r="49" spans="2:8" x14ac:dyDescent="0.25">
      <c r="B49">
        <v>90</v>
      </c>
      <c r="C49">
        <v>105</v>
      </c>
      <c r="D49">
        <v>128</v>
      </c>
      <c r="E49">
        <v>135</v>
      </c>
      <c r="F49">
        <v>150</v>
      </c>
      <c r="G49">
        <f t="shared" si="3"/>
        <v>15</v>
      </c>
      <c r="H49" s="36">
        <v>2.8</v>
      </c>
    </row>
    <row r="50" spans="2:8" x14ac:dyDescent="0.25">
      <c r="B50">
        <v>104</v>
      </c>
      <c r="C50">
        <v>120</v>
      </c>
      <c r="D50">
        <v>135</v>
      </c>
      <c r="E50">
        <v>140</v>
      </c>
      <c r="F50">
        <v>140</v>
      </c>
      <c r="G50">
        <f t="shared" si="3"/>
        <v>14</v>
      </c>
      <c r="H50" s="36">
        <v>2.1</v>
      </c>
    </row>
    <row r="51" spans="2:8" x14ac:dyDescent="0.25">
      <c r="B51">
        <v>122</v>
      </c>
      <c r="C51">
        <v>140</v>
      </c>
      <c r="D51">
        <v>165</v>
      </c>
      <c r="E51">
        <v>170</v>
      </c>
      <c r="F51">
        <v>168</v>
      </c>
      <c r="G51">
        <f t="shared" si="3"/>
        <v>16.8</v>
      </c>
      <c r="H51" s="36">
        <v>4.8</v>
      </c>
    </row>
    <row r="52" spans="2:8" x14ac:dyDescent="0.25">
      <c r="B52">
        <v>90</v>
      </c>
      <c r="C52">
        <v>100</v>
      </c>
      <c r="D52">
        <v>130</v>
      </c>
      <c r="E52">
        <v>135</v>
      </c>
      <c r="F52">
        <v>135</v>
      </c>
      <c r="G52">
        <f t="shared" si="3"/>
        <v>13.5</v>
      </c>
      <c r="H52" s="36">
        <v>3.2</v>
      </c>
    </row>
    <row r="53" spans="2:8" x14ac:dyDescent="0.25">
      <c r="B53">
        <v>80</v>
      </c>
      <c r="C53">
        <v>95</v>
      </c>
      <c r="D53">
        <v>132</v>
      </c>
      <c r="E53">
        <v>138</v>
      </c>
      <c r="F53">
        <v>138</v>
      </c>
      <c r="G53">
        <f t="shared" si="3"/>
        <v>13.8</v>
      </c>
      <c r="H53" s="36">
        <v>2.1</v>
      </c>
    </row>
    <row r="54" spans="2:8" x14ac:dyDescent="0.25">
      <c r="B54">
        <v>100</v>
      </c>
      <c r="C54">
        <v>115</v>
      </c>
      <c r="D54">
        <v>135</v>
      </c>
      <c r="E54">
        <v>142</v>
      </c>
      <c r="F54">
        <v>140</v>
      </c>
      <c r="G54">
        <f t="shared" si="3"/>
        <v>14</v>
      </c>
      <c r="H54" s="36">
        <v>3.7</v>
      </c>
    </row>
    <row r="55" spans="2:8" x14ac:dyDescent="0.25">
      <c r="B55">
        <v>100</v>
      </c>
      <c r="C55">
        <v>110</v>
      </c>
      <c r="D55" s="6">
        <v>90</v>
      </c>
      <c r="E55" s="6">
        <v>80</v>
      </c>
      <c r="F55">
        <v>100</v>
      </c>
      <c r="G55">
        <f t="shared" si="3"/>
        <v>10</v>
      </c>
      <c r="H55" s="36">
        <v>3</v>
      </c>
    </row>
    <row r="56" spans="2:8" x14ac:dyDescent="0.25">
      <c r="B56">
        <v>105</v>
      </c>
      <c r="C56">
        <v>125</v>
      </c>
      <c r="D56">
        <v>135</v>
      </c>
      <c r="E56">
        <v>140</v>
      </c>
      <c r="F56">
        <v>135</v>
      </c>
      <c r="G56">
        <f t="shared" si="3"/>
        <v>13.5</v>
      </c>
      <c r="H56" s="36">
        <v>2.8</v>
      </c>
    </row>
    <row r="57" spans="2:8" x14ac:dyDescent="0.25">
      <c r="B57">
        <v>104</v>
      </c>
      <c r="C57">
        <v>120</v>
      </c>
      <c r="D57">
        <v>140</v>
      </c>
      <c r="E57">
        <v>145</v>
      </c>
      <c r="F57">
        <v>145</v>
      </c>
      <c r="G57">
        <f t="shared" si="3"/>
        <v>14.5</v>
      </c>
      <c r="H57" s="36">
        <v>2.7</v>
      </c>
    </row>
    <row r="58" spans="2:8" x14ac:dyDescent="0.25">
      <c r="B58">
        <v>50</v>
      </c>
      <c r="C58" s="7"/>
      <c r="D58" s="7"/>
      <c r="E58" s="7"/>
      <c r="F58" s="7"/>
      <c r="G58" s="7"/>
      <c r="H58" s="7"/>
    </row>
    <row r="59" spans="2:8" x14ac:dyDescent="0.25">
      <c r="B59">
        <v>100</v>
      </c>
      <c r="C59" s="7"/>
      <c r="D59" s="7"/>
      <c r="E59" s="7"/>
      <c r="F59" s="7"/>
      <c r="G59" s="7"/>
      <c r="H59" s="7"/>
    </row>
    <row r="60" spans="2:8" x14ac:dyDescent="0.25">
      <c r="B60">
        <v>89</v>
      </c>
      <c r="C60">
        <v>105</v>
      </c>
      <c r="D60">
        <v>135</v>
      </c>
      <c r="E60">
        <v>140</v>
      </c>
      <c r="F60" s="7"/>
      <c r="G60" s="7"/>
      <c r="H60" s="7"/>
    </row>
    <row r="61" spans="2:8" x14ac:dyDescent="0.25">
      <c r="B61">
        <v>85</v>
      </c>
      <c r="C61">
        <v>110</v>
      </c>
      <c r="D61">
        <v>142</v>
      </c>
      <c r="E61">
        <v>146</v>
      </c>
      <c r="F61">
        <v>180</v>
      </c>
      <c r="G61">
        <f t="shared" ref="G61:G83" si="4">F61/10</f>
        <v>18</v>
      </c>
      <c r="H61" s="36">
        <v>3.4</v>
      </c>
    </row>
    <row r="62" spans="2:8" x14ac:dyDescent="0.25">
      <c r="B62">
        <v>70</v>
      </c>
      <c r="C62">
        <v>80</v>
      </c>
      <c r="D62">
        <v>133</v>
      </c>
      <c r="E62">
        <v>138</v>
      </c>
      <c r="F62">
        <v>148</v>
      </c>
      <c r="G62">
        <f t="shared" si="4"/>
        <v>14.8</v>
      </c>
      <c r="H62" s="36">
        <v>3.3</v>
      </c>
    </row>
    <row r="63" spans="2:8" x14ac:dyDescent="0.25">
      <c r="B63">
        <v>90</v>
      </c>
      <c r="C63">
        <v>100</v>
      </c>
      <c r="D63">
        <v>108</v>
      </c>
      <c r="E63">
        <v>115</v>
      </c>
      <c r="F63">
        <v>110</v>
      </c>
      <c r="G63">
        <f t="shared" si="4"/>
        <v>11</v>
      </c>
      <c r="H63" s="36">
        <v>2.2000000000000002</v>
      </c>
    </row>
    <row r="64" spans="2:8" x14ac:dyDescent="0.25">
      <c r="B64">
        <v>60</v>
      </c>
      <c r="C64">
        <v>70</v>
      </c>
      <c r="D64">
        <v>123</v>
      </c>
      <c r="E64">
        <v>129</v>
      </c>
      <c r="F64">
        <v>135</v>
      </c>
      <c r="G64">
        <f t="shared" si="4"/>
        <v>13.5</v>
      </c>
      <c r="H64" s="36">
        <v>2.7</v>
      </c>
    </row>
    <row r="65" spans="2:8" x14ac:dyDescent="0.25">
      <c r="B65" s="5">
        <v>70</v>
      </c>
      <c r="C65">
        <v>80</v>
      </c>
      <c r="D65">
        <v>98</v>
      </c>
      <c r="E65">
        <v>105</v>
      </c>
      <c r="F65">
        <v>116</v>
      </c>
      <c r="G65">
        <f t="shared" si="4"/>
        <v>11.6</v>
      </c>
      <c r="H65" s="36">
        <v>3.1</v>
      </c>
    </row>
    <row r="66" spans="2:8" x14ac:dyDescent="0.25">
      <c r="B66" s="5">
        <v>65</v>
      </c>
      <c r="C66">
        <v>80</v>
      </c>
      <c r="D66">
        <v>112</v>
      </c>
      <c r="E66">
        <v>117</v>
      </c>
      <c r="F66">
        <v>120</v>
      </c>
      <c r="G66">
        <f t="shared" si="4"/>
        <v>12</v>
      </c>
      <c r="H66" s="36">
        <v>2.8</v>
      </c>
    </row>
    <row r="67" spans="2:8" x14ac:dyDescent="0.25">
      <c r="B67">
        <v>90</v>
      </c>
      <c r="C67">
        <v>105</v>
      </c>
      <c r="D67">
        <v>124</v>
      </c>
      <c r="E67">
        <v>130</v>
      </c>
      <c r="F67">
        <v>125</v>
      </c>
      <c r="G67">
        <f t="shared" si="4"/>
        <v>12.5</v>
      </c>
      <c r="H67" s="36">
        <v>3.7</v>
      </c>
    </row>
    <row r="68" spans="2:8" x14ac:dyDescent="0.25">
      <c r="B68">
        <v>90</v>
      </c>
      <c r="C68">
        <v>100</v>
      </c>
      <c r="D68">
        <v>115</v>
      </c>
      <c r="E68">
        <v>120</v>
      </c>
      <c r="F68">
        <v>125</v>
      </c>
      <c r="G68">
        <f t="shared" si="4"/>
        <v>12.5</v>
      </c>
      <c r="H68" s="36">
        <v>1.7</v>
      </c>
    </row>
    <row r="69" spans="2:8" x14ac:dyDescent="0.25">
      <c r="B69">
        <v>85</v>
      </c>
      <c r="C69">
        <v>100</v>
      </c>
      <c r="D69">
        <v>108</v>
      </c>
      <c r="E69">
        <v>115</v>
      </c>
      <c r="F69">
        <v>115</v>
      </c>
      <c r="G69">
        <f t="shared" si="4"/>
        <v>11.5</v>
      </c>
      <c r="H69" s="36">
        <v>2.1</v>
      </c>
    </row>
    <row r="70" spans="2:8" x14ac:dyDescent="0.25">
      <c r="B70">
        <v>85</v>
      </c>
      <c r="C70">
        <v>95</v>
      </c>
      <c r="D70">
        <v>105</v>
      </c>
      <c r="E70">
        <v>112</v>
      </c>
      <c r="F70">
        <v>110</v>
      </c>
      <c r="G70">
        <f t="shared" si="4"/>
        <v>11</v>
      </c>
      <c r="H70" s="36">
        <v>2.2000000000000002</v>
      </c>
    </row>
    <row r="71" spans="2:8" x14ac:dyDescent="0.25">
      <c r="B71">
        <v>80</v>
      </c>
      <c r="C71">
        <v>90</v>
      </c>
      <c r="D71">
        <v>128</v>
      </c>
      <c r="E71">
        <v>133</v>
      </c>
      <c r="F71">
        <v>130</v>
      </c>
      <c r="G71">
        <f t="shared" si="4"/>
        <v>13</v>
      </c>
      <c r="H71" s="36">
        <v>3.2</v>
      </c>
    </row>
    <row r="72" spans="2:8" x14ac:dyDescent="0.25">
      <c r="B72">
        <v>75</v>
      </c>
      <c r="C72">
        <v>100</v>
      </c>
      <c r="D72">
        <v>102</v>
      </c>
      <c r="E72">
        <v>108</v>
      </c>
      <c r="F72">
        <v>120</v>
      </c>
      <c r="G72">
        <f t="shared" si="4"/>
        <v>12</v>
      </c>
      <c r="H72" s="36">
        <v>2.4</v>
      </c>
    </row>
    <row r="73" spans="2:8" x14ac:dyDescent="0.25">
      <c r="B73">
        <v>76</v>
      </c>
      <c r="C73">
        <v>90</v>
      </c>
      <c r="D73">
        <v>128</v>
      </c>
      <c r="E73">
        <v>132</v>
      </c>
      <c r="F73">
        <v>135</v>
      </c>
      <c r="G73">
        <f t="shared" si="4"/>
        <v>13.5</v>
      </c>
      <c r="H73" s="36">
        <v>3</v>
      </c>
    </row>
    <row r="74" spans="2:8" x14ac:dyDescent="0.25">
      <c r="B74">
        <v>72</v>
      </c>
      <c r="C74">
        <v>85</v>
      </c>
      <c r="D74">
        <v>105</v>
      </c>
      <c r="E74">
        <v>112</v>
      </c>
      <c r="F74">
        <v>130</v>
      </c>
      <c r="G74">
        <f t="shared" si="4"/>
        <v>13</v>
      </c>
      <c r="H74" s="36">
        <v>2.2999999999999998</v>
      </c>
    </row>
    <row r="75" spans="2:8" x14ac:dyDescent="0.25">
      <c r="B75">
        <v>70</v>
      </c>
      <c r="C75">
        <v>80</v>
      </c>
      <c r="D75">
        <v>100</v>
      </c>
      <c r="E75">
        <v>110</v>
      </c>
      <c r="F75">
        <v>140</v>
      </c>
      <c r="G75">
        <f t="shared" si="4"/>
        <v>14</v>
      </c>
      <c r="H75" s="36">
        <v>3.2</v>
      </c>
    </row>
    <row r="76" spans="2:8" x14ac:dyDescent="0.25">
      <c r="B76">
        <v>70</v>
      </c>
      <c r="C76">
        <v>85</v>
      </c>
      <c r="D76">
        <v>95</v>
      </c>
      <c r="E76">
        <v>100</v>
      </c>
      <c r="F76">
        <v>115</v>
      </c>
      <c r="G76">
        <f t="shared" si="4"/>
        <v>11.5</v>
      </c>
      <c r="H76" s="36">
        <v>2.4</v>
      </c>
    </row>
    <row r="77" spans="2:8" x14ac:dyDescent="0.25">
      <c r="B77">
        <v>75</v>
      </c>
      <c r="C77">
        <v>90</v>
      </c>
      <c r="D77">
        <v>95</v>
      </c>
      <c r="E77">
        <v>101</v>
      </c>
      <c r="F77">
        <v>100</v>
      </c>
      <c r="G77">
        <f t="shared" si="4"/>
        <v>10</v>
      </c>
      <c r="H77" s="36">
        <v>2.1</v>
      </c>
    </row>
    <row r="78" spans="2:8" x14ac:dyDescent="0.25">
      <c r="B78">
        <v>90</v>
      </c>
      <c r="C78">
        <v>100</v>
      </c>
      <c r="D78">
        <v>125</v>
      </c>
      <c r="E78">
        <v>130</v>
      </c>
      <c r="F78">
        <v>130</v>
      </c>
      <c r="G78">
        <f t="shared" si="4"/>
        <v>13</v>
      </c>
      <c r="H78" s="36">
        <v>3.7</v>
      </c>
    </row>
    <row r="79" spans="2:8" x14ac:dyDescent="0.25">
      <c r="B79">
        <v>100</v>
      </c>
      <c r="C79">
        <v>120</v>
      </c>
      <c r="D79">
        <v>138</v>
      </c>
      <c r="E79">
        <v>143</v>
      </c>
      <c r="F79">
        <v>138</v>
      </c>
      <c r="G79">
        <f t="shared" si="4"/>
        <v>13.8</v>
      </c>
      <c r="H79" s="36">
        <v>3.8</v>
      </c>
    </row>
    <row r="80" spans="2:8" x14ac:dyDescent="0.25">
      <c r="B80">
        <v>80</v>
      </c>
      <c r="C80">
        <v>90</v>
      </c>
      <c r="D80">
        <v>95</v>
      </c>
      <c r="E80">
        <v>100</v>
      </c>
      <c r="F80">
        <v>100</v>
      </c>
      <c r="G80">
        <f t="shared" si="4"/>
        <v>10</v>
      </c>
      <c r="H80" s="36">
        <v>3</v>
      </c>
    </row>
    <row r="81" spans="1:8" x14ac:dyDescent="0.25">
      <c r="B81">
        <v>70</v>
      </c>
      <c r="C81">
        <v>85</v>
      </c>
      <c r="D81">
        <v>112</v>
      </c>
      <c r="E81">
        <v>117</v>
      </c>
      <c r="F81">
        <v>120</v>
      </c>
      <c r="G81">
        <f t="shared" si="4"/>
        <v>12</v>
      </c>
      <c r="H81" s="36">
        <v>1.8</v>
      </c>
    </row>
    <row r="82" spans="1:8" x14ac:dyDescent="0.25">
      <c r="B82">
        <v>70</v>
      </c>
      <c r="C82">
        <v>80</v>
      </c>
      <c r="D82">
        <v>88</v>
      </c>
      <c r="E82">
        <v>95</v>
      </c>
      <c r="F82">
        <v>100</v>
      </c>
      <c r="G82">
        <f t="shared" si="4"/>
        <v>10</v>
      </c>
      <c r="H82" s="36">
        <v>2.9</v>
      </c>
    </row>
    <row r="83" spans="1:8" x14ac:dyDescent="0.25">
      <c r="B83">
        <v>85</v>
      </c>
      <c r="C83">
        <v>100</v>
      </c>
      <c r="D83">
        <v>110</v>
      </c>
      <c r="E83">
        <v>115</v>
      </c>
      <c r="F83">
        <v>115</v>
      </c>
      <c r="G83">
        <f t="shared" si="4"/>
        <v>11.5</v>
      </c>
      <c r="H83" s="36">
        <v>2.4</v>
      </c>
    </row>
    <row r="84" spans="1:8" x14ac:dyDescent="0.25">
      <c r="B84" s="7"/>
      <c r="C84" s="7"/>
      <c r="D84" s="7"/>
      <c r="E84" s="7"/>
      <c r="F84" s="7"/>
      <c r="G84" s="7"/>
      <c r="H84" s="7"/>
    </row>
    <row r="85" spans="1:8" x14ac:dyDescent="0.25">
      <c r="B85" s="7"/>
      <c r="C85" s="7"/>
      <c r="D85" s="7"/>
      <c r="E85" s="7"/>
      <c r="F85" s="7"/>
      <c r="G85" s="7"/>
      <c r="H85" s="7"/>
    </row>
    <row r="86" spans="1:8" x14ac:dyDescent="0.25">
      <c r="B86" s="7"/>
      <c r="C86" s="7"/>
      <c r="D86" s="7"/>
      <c r="E86" s="7"/>
      <c r="F86" s="7"/>
      <c r="G86" s="7"/>
      <c r="H86" s="7"/>
    </row>
    <row r="87" spans="1:8" x14ac:dyDescent="0.25">
      <c r="B87">
        <v>80</v>
      </c>
      <c r="C87">
        <v>90</v>
      </c>
      <c r="D87">
        <v>95</v>
      </c>
      <c r="E87">
        <v>100</v>
      </c>
      <c r="F87">
        <v>110</v>
      </c>
      <c r="G87">
        <f t="shared" ref="G87:G89" si="5">F87/10</f>
        <v>11</v>
      </c>
      <c r="H87" s="36">
        <v>3</v>
      </c>
    </row>
    <row r="88" spans="1:8" x14ac:dyDescent="0.25">
      <c r="B88">
        <v>60</v>
      </c>
      <c r="C88">
        <v>70</v>
      </c>
      <c r="D88">
        <v>90</v>
      </c>
      <c r="E88">
        <v>95</v>
      </c>
      <c r="F88">
        <v>105</v>
      </c>
      <c r="G88">
        <f t="shared" si="5"/>
        <v>10.5</v>
      </c>
      <c r="H88" s="36">
        <v>2.7</v>
      </c>
    </row>
    <row r="89" spans="1:8" x14ac:dyDescent="0.25">
      <c r="B89">
        <v>85</v>
      </c>
      <c r="C89">
        <v>100</v>
      </c>
      <c r="D89">
        <v>125</v>
      </c>
      <c r="E89">
        <v>134</v>
      </c>
      <c r="F89">
        <v>142</v>
      </c>
      <c r="G89">
        <f t="shared" si="5"/>
        <v>14.2</v>
      </c>
      <c r="H89" s="36">
        <v>3.9</v>
      </c>
    </row>
    <row r="91" spans="1:8" x14ac:dyDescent="0.25">
      <c r="A91" t="s">
        <v>87</v>
      </c>
      <c r="B91">
        <f t="shared" ref="B91:H91" si="6">COUNT(B3:B89)</f>
        <v>84</v>
      </c>
      <c r="C91">
        <f t="shared" si="6"/>
        <v>78</v>
      </c>
      <c r="D91">
        <f t="shared" si="6"/>
        <v>77</v>
      </c>
      <c r="E91">
        <f t="shared" si="6"/>
        <v>77</v>
      </c>
      <c r="F91">
        <f t="shared" si="6"/>
        <v>74</v>
      </c>
      <c r="G91">
        <f t="shared" ref="G91" si="7">COUNT(G3:G89)</f>
        <v>74</v>
      </c>
      <c r="H91">
        <f t="shared" si="6"/>
        <v>74</v>
      </c>
    </row>
    <row r="92" spans="1:8" x14ac:dyDescent="0.25">
      <c r="A92" t="s">
        <v>56</v>
      </c>
      <c r="B92" s="16">
        <f>(B91/87)</f>
        <v>0.96551724137931039</v>
      </c>
      <c r="C92" s="16">
        <f t="shared" ref="C92:H92" si="8">(C91/87)</f>
        <v>0.89655172413793105</v>
      </c>
      <c r="D92" s="16">
        <f t="shared" si="8"/>
        <v>0.88505747126436785</v>
      </c>
      <c r="E92" s="16">
        <f t="shared" si="8"/>
        <v>0.88505747126436785</v>
      </c>
      <c r="F92" s="16">
        <f t="shared" si="8"/>
        <v>0.85057471264367812</v>
      </c>
      <c r="G92" s="16">
        <f t="shared" ref="G92" si="9">(G91/87)</f>
        <v>0.85057471264367812</v>
      </c>
      <c r="H92" s="16">
        <f t="shared" si="8"/>
        <v>0.85057471264367812</v>
      </c>
    </row>
    <row r="93" spans="1:8" x14ac:dyDescent="0.25">
      <c r="A93" t="s">
        <v>47</v>
      </c>
      <c r="B93" s="17">
        <f t="shared" ref="B93:H93" si="10">AVERAGE(B3:B89)</f>
        <v>79.857142857142861</v>
      </c>
      <c r="C93" s="17">
        <f t="shared" si="10"/>
        <v>95</v>
      </c>
      <c r="D93" s="17">
        <f t="shared" si="10"/>
        <v>114.37662337662337</v>
      </c>
      <c r="E93" s="17">
        <f t="shared" si="10"/>
        <v>119.72727272727273</v>
      </c>
      <c r="F93" s="17">
        <f t="shared" si="10"/>
        <v>123.91891891891892</v>
      </c>
      <c r="G93" s="37">
        <f t="shared" ref="G93" si="11">AVERAGE(G3:G89)</f>
        <v>12.391891891891891</v>
      </c>
      <c r="H93" s="37">
        <f t="shared" si="10"/>
        <v>2.9324324324324316</v>
      </c>
    </row>
    <row r="94" spans="1:8" x14ac:dyDescent="0.25">
      <c r="A94" t="s">
        <v>48</v>
      </c>
      <c r="B94" s="2">
        <f t="shared" ref="B94:H94" si="12">AVEDEV(B3:B89)</f>
        <v>13.017006802721081</v>
      </c>
      <c r="C94" s="2">
        <f t="shared" si="12"/>
        <v>13.435897435897436</v>
      </c>
      <c r="D94" s="2">
        <f t="shared" si="12"/>
        <v>15.894417271040659</v>
      </c>
      <c r="E94" s="2">
        <f t="shared" si="12"/>
        <v>16.011806375442738</v>
      </c>
      <c r="F94" s="2">
        <f t="shared" si="12"/>
        <v>15.648648648648642</v>
      </c>
      <c r="G94" s="2">
        <f t="shared" ref="G94" si="13">AVEDEV(G3:G89)</f>
        <v>1.5648648648648651</v>
      </c>
      <c r="H94" s="2">
        <f t="shared" si="12"/>
        <v>0.52615047479912358</v>
      </c>
    </row>
    <row r="95" spans="1:8" x14ac:dyDescent="0.25">
      <c r="A95" t="s">
        <v>49</v>
      </c>
      <c r="B95">
        <f t="shared" ref="B95:H95" si="14">VARP(B3:B89)</f>
        <v>274.95578231292518</v>
      </c>
      <c r="C95">
        <f t="shared" si="14"/>
        <v>275.17948717948718</v>
      </c>
      <c r="D95">
        <f t="shared" si="14"/>
        <v>365.58542755945354</v>
      </c>
      <c r="E95">
        <f t="shared" si="14"/>
        <v>396.45808736717828</v>
      </c>
      <c r="F95">
        <f t="shared" si="14"/>
        <v>363.99342585829072</v>
      </c>
      <c r="G95">
        <f t="shared" ref="G95" si="15">VARP(G3:G89)</f>
        <v>3.6399342585829122</v>
      </c>
      <c r="H95">
        <f t="shared" si="14"/>
        <v>0.46732651570489708</v>
      </c>
    </row>
    <row r="96" spans="1:8" x14ac:dyDescent="0.25">
      <c r="A96" t="s">
        <v>50</v>
      </c>
      <c r="B96">
        <f t="shared" ref="B96:H96" si="16">STDEVP(B3:B89)</f>
        <v>16.581790684751908</v>
      </c>
      <c r="C96">
        <f t="shared" si="16"/>
        <v>16.588534811112378</v>
      </c>
      <c r="D96">
        <f t="shared" si="16"/>
        <v>19.120288375426075</v>
      </c>
      <c r="E96">
        <f t="shared" si="16"/>
        <v>19.911255293606636</v>
      </c>
      <c r="F96">
        <f t="shared" si="16"/>
        <v>19.078611738234276</v>
      </c>
      <c r="G96">
        <f t="shared" ref="G96" si="17">STDEVP(G3:G89)</f>
        <v>1.907861173823429</v>
      </c>
      <c r="H96">
        <f t="shared" si="16"/>
        <v>0.68361284050615745</v>
      </c>
    </row>
    <row r="97" spans="1:8" x14ac:dyDescent="0.25">
      <c r="A97" t="s">
        <v>51</v>
      </c>
      <c r="B97" s="3">
        <f t="shared" ref="B97:H97" si="18">B96/B93</f>
        <v>0.20764317494322604</v>
      </c>
      <c r="C97" s="3">
        <f t="shared" si="18"/>
        <v>0.17461615590644608</v>
      </c>
      <c r="D97" s="3">
        <f t="shared" si="18"/>
        <v>0.1671695475085509</v>
      </c>
      <c r="E97" s="3">
        <f t="shared" si="18"/>
        <v>0.16630509356846848</v>
      </c>
      <c r="F97" s="3">
        <f t="shared" si="18"/>
        <v>0.15396044368913156</v>
      </c>
      <c r="G97" s="3">
        <f t="shared" si="18"/>
        <v>0.15396044368913167</v>
      </c>
      <c r="H97" s="3">
        <f t="shared" si="18"/>
        <v>0.23312142948136252</v>
      </c>
    </row>
    <row r="98" spans="1:8" x14ac:dyDescent="0.25">
      <c r="A98" t="s">
        <v>55</v>
      </c>
    </row>
    <row r="99" spans="1:8" x14ac:dyDescent="0.25">
      <c r="A99" t="s">
        <v>52</v>
      </c>
      <c r="B99" s="13">
        <f t="shared" ref="B99:H99" si="19">(MAX(B3:B89)-MIN(B3:B89))/AVERAGE(B3:B89)</f>
        <v>1.0268336314847941</v>
      </c>
      <c r="C99" s="13">
        <f t="shared" si="19"/>
        <v>0.78947368421052633</v>
      </c>
      <c r="D99" s="13">
        <f t="shared" si="19"/>
        <v>0.78687407743840132</v>
      </c>
      <c r="E99" s="13">
        <f t="shared" si="19"/>
        <v>0.87699316628701585</v>
      </c>
      <c r="F99" s="13">
        <f t="shared" si="19"/>
        <v>0.80697928026172305</v>
      </c>
      <c r="G99" s="13">
        <f t="shared" ref="G99" si="20">(MAX(G3:G89)-MIN(G3:G89))/AVERAGE(G3:G89)</f>
        <v>0.80697928026172305</v>
      </c>
      <c r="H99" s="13">
        <f t="shared" si="19"/>
        <v>1.0571428571428574</v>
      </c>
    </row>
    <row r="100" spans="1:8" x14ac:dyDescent="0.25">
      <c r="A100" t="s">
        <v>53</v>
      </c>
      <c r="B100" s="13">
        <f t="shared" ref="B100:H100" si="21">SKEW(B3:B89)</f>
        <v>2.631887780383884E-2</v>
      </c>
      <c r="C100" s="13">
        <f t="shared" si="21"/>
        <v>0.23424547558287187</v>
      </c>
      <c r="D100" s="13">
        <f t="shared" si="21"/>
        <v>-0.17627040313517564</v>
      </c>
      <c r="E100" s="13">
        <f t="shared" si="21"/>
        <v>-0.48008028985061857</v>
      </c>
      <c r="F100" s="13">
        <f t="shared" si="21"/>
        <v>8.5742008792520849E-2</v>
      </c>
      <c r="G100" s="13">
        <f t="shared" ref="G100" si="22">SKEW(G3:G89)</f>
        <v>8.5742008792521876E-2</v>
      </c>
      <c r="H100" s="13">
        <f t="shared" si="21"/>
        <v>0.68339765569836664</v>
      </c>
    </row>
    <row r="101" spans="1:8" x14ac:dyDescent="0.25">
      <c r="A101" t="s">
        <v>54</v>
      </c>
      <c r="B101" s="13">
        <f t="shared" ref="B101:H101" si="23">KURT(B3:B89)</f>
        <v>-0.12381186015481216</v>
      </c>
      <c r="C101" s="13">
        <f t="shared" si="23"/>
        <v>-0.28791372790727232</v>
      </c>
      <c r="D101" s="13">
        <f t="shared" si="23"/>
        <v>-0.48035866871332189</v>
      </c>
      <c r="E101" s="13">
        <f t="shared" si="23"/>
        <v>0.2904180267862424</v>
      </c>
      <c r="F101" s="13">
        <f t="shared" si="23"/>
        <v>0.19765984496852873</v>
      </c>
      <c r="G101" s="13">
        <f t="shared" ref="G101" si="24">KURT(G3:G89)</f>
        <v>0.19765984496852429</v>
      </c>
      <c r="H101" s="13">
        <f t="shared" si="23"/>
        <v>0.6488734618087082</v>
      </c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94" zoomScale="145" zoomScaleNormal="145" workbookViewId="0">
      <selection activeCell="A101" sqref="A101:A102"/>
    </sheetView>
  </sheetViews>
  <sheetFormatPr defaultRowHeight="13.2" x14ac:dyDescent="0.25"/>
  <cols>
    <col min="1" max="1" width="22" customWidth="1"/>
    <col min="2" max="2" width="12.88671875" bestFit="1" customWidth="1"/>
    <col min="3" max="3" width="10.33203125" bestFit="1" customWidth="1"/>
    <col min="4" max="7" width="10.109375" bestFit="1" customWidth="1"/>
  </cols>
  <sheetData>
    <row r="1" spans="1:7" ht="26.4" x14ac:dyDescent="0.25">
      <c r="A1" s="47" t="s">
        <v>84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60</v>
      </c>
      <c r="C3">
        <v>80</v>
      </c>
      <c r="D3">
        <v>105</v>
      </c>
      <c r="E3">
        <v>115</v>
      </c>
      <c r="F3">
        <v>11.5</v>
      </c>
      <c r="G3">
        <v>1.8</v>
      </c>
    </row>
    <row r="4" spans="1:7" x14ac:dyDescent="0.25">
      <c r="B4">
        <v>30</v>
      </c>
      <c r="C4">
        <v>50</v>
      </c>
      <c r="D4">
        <v>65</v>
      </c>
      <c r="E4">
        <v>75</v>
      </c>
      <c r="F4">
        <v>7.5</v>
      </c>
      <c r="G4">
        <v>1.7</v>
      </c>
    </row>
    <row r="5" spans="1:7" x14ac:dyDescent="0.25">
      <c r="B5" s="7"/>
      <c r="C5" s="7"/>
      <c r="D5" s="7"/>
      <c r="E5" s="7"/>
    </row>
    <row r="6" spans="1:7" x14ac:dyDescent="0.25">
      <c r="B6">
        <v>40</v>
      </c>
      <c r="C6">
        <v>55</v>
      </c>
      <c r="D6">
        <v>60</v>
      </c>
      <c r="E6">
        <v>65</v>
      </c>
      <c r="F6">
        <v>7.5</v>
      </c>
      <c r="G6">
        <v>1.2</v>
      </c>
    </row>
    <row r="7" spans="1:7" x14ac:dyDescent="0.25">
      <c r="B7">
        <v>40</v>
      </c>
      <c r="C7">
        <v>60</v>
      </c>
      <c r="D7">
        <v>65</v>
      </c>
      <c r="E7">
        <v>70</v>
      </c>
      <c r="F7">
        <v>8</v>
      </c>
      <c r="G7">
        <v>1.5</v>
      </c>
    </row>
    <row r="8" spans="1:7" x14ac:dyDescent="0.25">
      <c r="B8">
        <v>50</v>
      </c>
      <c r="C8">
        <v>65</v>
      </c>
      <c r="D8">
        <v>90</v>
      </c>
      <c r="E8">
        <v>100</v>
      </c>
      <c r="F8">
        <v>10</v>
      </c>
      <c r="G8">
        <v>1.7</v>
      </c>
    </row>
    <row r="9" spans="1:7" x14ac:dyDescent="0.25">
      <c r="B9">
        <v>30</v>
      </c>
      <c r="C9">
        <v>50</v>
      </c>
      <c r="D9">
        <v>65</v>
      </c>
      <c r="E9">
        <v>75</v>
      </c>
      <c r="F9">
        <v>8</v>
      </c>
      <c r="G9">
        <v>1.8</v>
      </c>
    </row>
    <row r="10" spans="1:7" x14ac:dyDescent="0.25">
      <c r="B10">
        <v>50</v>
      </c>
      <c r="C10">
        <v>50</v>
      </c>
      <c r="D10">
        <v>55</v>
      </c>
      <c r="E10">
        <v>65</v>
      </c>
      <c r="F10">
        <v>6.5</v>
      </c>
      <c r="G10">
        <v>1.7</v>
      </c>
    </row>
    <row r="11" spans="1:7" x14ac:dyDescent="0.25">
      <c r="B11" s="7"/>
      <c r="C11" s="7"/>
      <c r="D11" s="7"/>
      <c r="E11" s="7"/>
    </row>
    <row r="12" spans="1:7" x14ac:dyDescent="0.25">
      <c r="B12">
        <v>30</v>
      </c>
      <c r="C12">
        <v>30</v>
      </c>
      <c r="D12">
        <v>40</v>
      </c>
      <c r="E12">
        <v>45</v>
      </c>
      <c r="F12">
        <v>5</v>
      </c>
      <c r="G12">
        <v>1.3</v>
      </c>
    </row>
    <row r="13" spans="1:7" x14ac:dyDescent="0.25">
      <c r="B13">
        <v>60</v>
      </c>
      <c r="C13">
        <v>65</v>
      </c>
      <c r="D13">
        <v>65</v>
      </c>
      <c r="E13">
        <v>70</v>
      </c>
      <c r="F13">
        <v>7.5</v>
      </c>
      <c r="G13">
        <v>1.6</v>
      </c>
    </row>
    <row r="14" spans="1:7" x14ac:dyDescent="0.25">
      <c r="B14" s="7"/>
      <c r="C14" s="7"/>
      <c r="D14" s="7"/>
      <c r="E14" s="7"/>
    </row>
    <row r="15" spans="1:7" x14ac:dyDescent="0.25">
      <c r="B15">
        <v>50</v>
      </c>
      <c r="C15">
        <v>50</v>
      </c>
      <c r="D15">
        <v>50</v>
      </c>
      <c r="E15">
        <v>60</v>
      </c>
      <c r="F15">
        <v>6</v>
      </c>
      <c r="G15">
        <v>1.8</v>
      </c>
    </row>
    <row r="16" spans="1:7" x14ac:dyDescent="0.25">
      <c r="B16">
        <v>30</v>
      </c>
      <c r="C16">
        <v>45</v>
      </c>
      <c r="D16">
        <v>50</v>
      </c>
      <c r="E16">
        <v>60</v>
      </c>
    </row>
    <row r="17" spans="2:7" x14ac:dyDescent="0.25">
      <c r="B17">
        <v>30</v>
      </c>
      <c r="C17">
        <v>40</v>
      </c>
      <c r="D17">
        <v>45</v>
      </c>
      <c r="E17">
        <v>55</v>
      </c>
      <c r="F17">
        <v>6</v>
      </c>
      <c r="G17">
        <v>1.8</v>
      </c>
    </row>
    <row r="18" spans="2:7" x14ac:dyDescent="0.25">
      <c r="B18">
        <v>15</v>
      </c>
      <c r="C18">
        <v>30</v>
      </c>
      <c r="D18">
        <v>35</v>
      </c>
      <c r="E18">
        <v>45</v>
      </c>
    </row>
    <row r="19" spans="2:7" x14ac:dyDescent="0.25">
      <c r="B19">
        <v>20</v>
      </c>
      <c r="C19">
        <v>25</v>
      </c>
      <c r="D19">
        <v>35</v>
      </c>
      <c r="E19">
        <v>40</v>
      </c>
    </row>
    <row r="20" spans="2:7" x14ac:dyDescent="0.25">
      <c r="B20">
        <v>50</v>
      </c>
      <c r="C20">
        <v>75</v>
      </c>
      <c r="D20" s="6">
        <v>20</v>
      </c>
      <c r="E20" s="6">
        <v>10</v>
      </c>
      <c r="F20">
        <v>2.5</v>
      </c>
      <c r="G20">
        <v>1.7</v>
      </c>
    </row>
    <row r="21" spans="2:7" x14ac:dyDescent="0.25">
      <c r="B21">
        <v>70</v>
      </c>
      <c r="C21" s="6">
        <v>55</v>
      </c>
      <c r="D21" s="6">
        <v>25</v>
      </c>
      <c r="E21" s="6">
        <v>10</v>
      </c>
    </row>
    <row r="22" spans="2:7" x14ac:dyDescent="0.25">
      <c r="B22">
        <v>70</v>
      </c>
      <c r="C22">
        <v>100</v>
      </c>
      <c r="D22">
        <v>120</v>
      </c>
      <c r="E22">
        <v>125</v>
      </c>
      <c r="F22">
        <v>12.5</v>
      </c>
      <c r="G22">
        <v>1.5</v>
      </c>
    </row>
    <row r="23" spans="2:7" x14ac:dyDescent="0.25">
      <c r="B23">
        <v>70</v>
      </c>
      <c r="C23">
        <v>70</v>
      </c>
      <c r="D23" s="6">
        <v>40</v>
      </c>
      <c r="E23" s="6">
        <v>25</v>
      </c>
    </row>
    <row r="24" spans="2:7" x14ac:dyDescent="0.25">
      <c r="B24">
        <v>110</v>
      </c>
      <c r="C24">
        <v>110</v>
      </c>
      <c r="D24" s="8">
        <v>130</v>
      </c>
      <c r="E24" s="8">
        <v>140</v>
      </c>
      <c r="F24" s="8">
        <v>14</v>
      </c>
      <c r="G24" s="8">
        <v>1.9</v>
      </c>
    </row>
    <row r="25" spans="2:7" x14ac:dyDescent="0.25">
      <c r="B25">
        <v>90</v>
      </c>
      <c r="C25">
        <v>95</v>
      </c>
      <c r="D25" s="8">
        <v>110</v>
      </c>
      <c r="E25" s="8">
        <v>120</v>
      </c>
    </row>
    <row r="26" spans="2:7" x14ac:dyDescent="0.25">
      <c r="B26">
        <v>60</v>
      </c>
      <c r="C26">
        <v>100</v>
      </c>
      <c r="D26" s="8">
        <v>105</v>
      </c>
      <c r="E26" s="8">
        <v>115</v>
      </c>
      <c r="F26" s="8">
        <v>11.5</v>
      </c>
      <c r="G26" s="8">
        <v>1.9</v>
      </c>
    </row>
    <row r="27" spans="2:7" x14ac:dyDescent="0.25">
      <c r="B27">
        <v>80</v>
      </c>
      <c r="C27">
        <v>80</v>
      </c>
      <c r="D27" s="8">
        <v>110</v>
      </c>
      <c r="E27" s="8">
        <v>115</v>
      </c>
    </row>
    <row r="28" spans="2:7" x14ac:dyDescent="0.25">
      <c r="B28">
        <v>50</v>
      </c>
      <c r="C28">
        <v>80</v>
      </c>
      <c r="D28" s="8">
        <v>110</v>
      </c>
      <c r="E28" s="8">
        <v>115</v>
      </c>
    </row>
    <row r="29" spans="2:7" x14ac:dyDescent="0.25">
      <c r="B29">
        <v>80</v>
      </c>
      <c r="C29">
        <v>80</v>
      </c>
      <c r="D29" s="8">
        <v>95</v>
      </c>
      <c r="E29" s="8">
        <v>100</v>
      </c>
    </row>
    <row r="30" spans="2:7" x14ac:dyDescent="0.25">
      <c r="B30">
        <v>70</v>
      </c>
      <c r="C30">
        <v>75</v>
      </c>
      <c r="D30" s="7"/>
      <c r="E30" s="7"/>
    </row>
    <row r="31" spans="2:7" x14ac:dyDescent="0.25">
      <c r="B31">
        <v>60</v>
      </c>
      <c r="C31">
        <v>60</v>
      </c>
      <c r="D31" s="8">
        <v>115</v>
      </c>
      <c r="E31" s="8">
        <v>120</v>
      </c>
      <c r="F31" s="8">
        <v>13.5</v>
      </c>
      <c r="G31" s="8">
        <v>1.7</v>
      </c>
    </row>
    <row r="32" spans="2:7" x14ac:dyDescent="0.25">
      <c r="B32">
        <v>40</v>
      </c>
      <c r="C32">
        <v>55</v>
      </c>
      <c r="D32" s="8">
        <v>60</v>
      </c>
      <c r="E32" s="8">
        <v>65</v>
      </c>
    </row>
    <row r="33" spans="2:7" x14ac:dyDescent="0.25">
      <c r="B33">
        <v>30</v>
      </c>
      <c r="C33">
        <v>90</v>
      </c>
      <c r="D33" s="8">
        <v>125</v>
      </c>
      <c r="E33" s="8">
        <v>130</v>
      </c>
      <c r="F33" s="8">
        <v>13.5</v>
      </c>
      <c r="G33" s="8">
        <v>1.7</v>
      </c>
    </row>
    <row r="34" spans="2:7" x14ac:dyDescent="0.25">
      <c r="B34">
        <v>20</v>
      </c>
      <c r="C34">
        <v>50</v>
      </c>
      <c r="D34" s="8">
        <v>80</v>
      </c>
      <c r="E34" s="8">
        <v>85</v>
      </c>
    </row>
    <row r="35" spans="2:7" x14ac:dyDescent="0.25">
      <c r="B35">
        <v>60</v>
      </c>
      <c r="C35">
        <v>60</v>
      </c>
      <c r="D35" s="7"/>
      <c r="E35" s="7"/>
    </row>
    <row r="36" spans="2:7" x14ac:dyDescent="0.25">
      <c r="B36" s="7"/>
      <c r="C36" s="7"/>
      <c r="D36" s="7"/>
      <c r="E36" s="7"/>
    </row>
    <row r="37" spans="2:7" x14ac:dyDescent="0.25">
      <c r="B37">
        <v>60</v>
      </c>
      <c r="C37">
        <v>65</v>
      </c>
      <c r="D37" s="8">
        <v>70</v>
      </c>
      <c r="E37" s="8">
        <v>75</v>
      </c>
      <c r="F37" s="8">
        <v>8</v>
      </c>
      <c r="G37" s="8">
        <v>1.6</v>
      </c>
    </row>
    <row r="38" spans="2:7" x14ac:dyDescent="0.25">
      <c r="B38">
        <v>65</v>
      </c>
      <c r="C38">
        <v>85</v>
      </c>
      <c r="D38" s="8">
        <v>125</v>
      </c>
      <c r="E38" s="8">
        <v>130</v>
      </c>
      <c r="F38" s="8">
        <v>13</v>
      </c>
      <c r="G38" s="8">
        <v>2.4</v>
      </c>
    </row>
    <row r="39" spans="2:7" x14ac:dyDescent="0.25">
      <c r="B39">
        <v>70</v>
      </c>
      <c r="C39">
        <v>70</v>
      </c>
      <c r="D39" s="8">
        <v>90</v>
      </c>
      <c r="E39" s="8">
        <v>95</v>
      </c>
      <c r="F39" s="8">
        <v>9.5</v>
      </c>
      <c r="G39" s="8">
        <v>2</v>
      </c>
    </row>
    <row r="40" spans="2:7" x14ac:dyDescent="0.25">
      <c r="B40">
        <v>60</v>
      </c>
      <c r="C40">
        <v>75</v>
      </c>
      <c r="D40" s="8">
        <v>85</v>
      </c>
      <c r="E40" s="8">
        <v>100</v>
      </c>
      <c r="F40" s="8">
        <v>10</v>
      </c>
      <c r="G40" s="8">
        <v>2</v>
      </c>
    </row>
    <row r="41" spans="2:7" x14ac:dyDescent="0.25">
      <c r="B41" s="7"/>
      <c r="C41" s="7"/>
      <c r="D41" s="7"/>
      <c r="E41" s="7"/>
    </row>
    <row r="42" spans="2:7" x14ac:dyDescent="0.25">
      <c r="B42">
        <v>50</v>
      </c>
      <c r="C42">
        <v>60</v>
      </c>
      <c r="D42" s="8">
        <v>100</v>
      </c>
      <c r="E42" s="8">
        <v>105</v>
      </c>
    </row>
    <row r="43" spans="2:7" x14ac:dyDescent="0.25">
      <c r="B43">
        <v>70</v>
      </c>
      <c r="C43">
        <v>70</v>
      </c>
      <c r="D43" s="8">
        <v>125</v>
      </c>
      <c r="E43" s="8">
        <v>130</v>
      </c>
      <c r="F43" s="8">
        <v>13</v>
      </c>
      <c r="G43" s="8">
        <v>2.9</v>
      </c>
    </row>
    <row r="44" spans="2:7" x14ac:dyDescent="0.25">
      <c r="B44">
        <v>50</v>
      </c>
      <c r="C44">
        <v>95</v>
      </c>
      <c r="D44" s="8">
        <v>120</v>
      </c>
      <c r="E44" s="8">
        <v>125</v>
      </c>
    </row>
    <row r="45" spans="2:7" x14ac:dyDescent="0.25">
      <c r="B45">
        <v>50</v>
      </c>
      <c r="C45">
        <v>90</v>
      </c>
      <c r="D45" s="8">
        <v>90</v>
      </c>
      <c r="E45" s="8">
        <v>95</v>
      </c>
      <c r="F45" s="8">
        <v>9.5</v>
      </c>
      <c r="G45" s="8">
        <v>2.2999999999999998</v>
      </c>
    </row>
    <row r="46" spans="2:7" x14ac:dyDescent="0.25">
      <c r="B46">
        <v>55</v>
      </c>
      <c r="C46">
        <v>60</v>
      </c>
      <c r="D46" s="8">
        <v>75</v>
      </c>
      <c r="E46" s="8">
        <v>80</v>
      </c>
      <c r="F46" s="8">
        <v>8</v>
      </c>
      <c r="G46" s="8">
        <v>1.9</v>
      </c>
    </row>
    <row r="47" spans="2:7" x14ac:dyDescent="0.25">
      <c r="B47">
        <v>40</v>
      </c>
      <c r="C47">
        <v>50</v>
      </c>
      <c r="D47" s="8">
        <v>105</v>
      </c>
      <c r="E47" s="8">
        <v>110</v>
      </c>
      <c r="F47" s="8">
        <v>11</v>
      </c>
      <c r="G47" s="8">
        <v>1.8</v>
      </c>
    </row>
    <row r="48" spans="2:7" x14ac:dyDescent="0.25">
      <c r="B48">
        <v>70</v>
      </c>
      <c r="C48">
        <v>70</v>
      </c>
      <c r="D48" s="8">
        <v>90</v>
      </c>
      <c r="E48" s="8">
        <v>95</v>
      </c>
      <c r="F48" s="8">
        <v>9.5</v>
      </c>
      <c r="G48" s="8">
        <v>1.3</v>
      </c>
    </row>
    <row r="49" spans="2:7" x14ac:dyDescent="0.25">
      <c r="B49">
        <v>70</v>
      </c>
      <c r="C49">
        <v>90</v>
      </c>
      <c r="D49" s="8">
        <v>105</v>
      </c>
      <c r="E49" s="8">
        <v>110</v>
      </c>
      <c r="F49" s="8">
        <v>11</v>
      </c>
      <c r="G49" s="8">
        <v>1.6</v>
      </c>
    </row>
    <row r="50" spans="2:7" x14ac:dyDescent="0.25">
      <c r="B50">
        <v>65</v>
      </c>
      <c r="C50">
        <v>90</v>
      </c>
      <c r="D50" s="8">
        <v>130</v>
      </c>
      <c r="E50" s="8">
        <v>140</v>
      </c>
      <c r="F50" s="8">
        <v>14</v>
      </c>
      <c r="G50" s="8">
        <v>2.2000000000000002</v>
      </c>
    </row>
    <row r="51" spans="2:7" x14ac:dyDescent="0.25">
      <c r="B51">
        <v>50</v>
      </c>
      <c r="C51">
        <v>60</v>
      </c>
      <c r="D51" s="8">
        <v>80</v>
      </c>
      <c r="E51" s="8">
        <v>85</v>
      </c>
      <c r="F51" s="8">
        <v>8.5</v>
      </c>
      <c r="G51" s="8">
        <v>1.9</v>
      </c>
    </row>
    <row r="52" spans="2:7" x14ac:dyDescent="0.25">
      <c r="B52">
        <v>60</v>
      </c>
      <c r="C52">
        <v>65</v>
      </c>
      <c r="D52" s="6">
        <v>10</v>
      </c>
      <c r="E52" s="7"/>
    </row>
    <row r="53" spans="2:7" x14ac:dyDescent="0.25">
      <c r="B53">
        <v>40</v>
      </c>
      <c r="C53">
        <v>55</v>
      </c>
      <c r="D53" s="8">
        <v>70</v>
      </c>
      <c r="E53" s="8">
        <v>75</v>
      </c>
      <c r="F53" s="8">
        <v>7.5</v>
      </c>
      <c r="G53" s="8">
        <v>1.3</v>
      </c>
    </row>
    <row r="54" spans="2:7" x14ac:dyDescent="0.25">
      <c r="B54">
        <v>60</v>
      </c>
      <c r="C54">
        <v>65</v>
      </c>
      <c r="D54" s="8">
        <v>70</v>
      </c>
      <c r="E54" s="8">
        <v>80</v>
      </c>
      <c r="F54" s="8">
        <v>8</v>
      </c>
      <c r="G54" s="8">
        <v>1.5</v>
      </c>
    </row>
    <row r="55" spans="2:7" x14ac:dyDescent="0.25">
      <c r="B55">
        <v>60</v>
      </c>
      <c r="C55">
        <v>60</v>
      </c>
      <c r="D55" s="8">
        <v>90</v>
      </c>
      <c r="E55" s="8">
        <v>95</v>
      </c>
      <c r="F55" s="8">
        <v>10</v>
      </c>
      <c r="G55" s="8">
        <v>1.9</v>
      </c>
    </row>
    <row r="56" spans="2:7" x14ac:dyDescent="0.25">
      <c r="B56">
        <v>50</v>
      </c>
      <c r="C56">
        <v>80</v>
      </c>
      <c r="D56" s="8">
        <v>105</v>
      </c>
      <c r="E56" s="8">
        <v>110</v>
      </c>
      <c r="F56" s="8">
        <v>11</v>
      </c>
      <c r="G56" s="8">
        <v>2.4</v>
      </c>
    </row>
    <row r="57" spans="2:7" x14ac:dyDescent="0.25">
      <c r="B57">
        <v>40</v>
      </c>
      <c r="C57">
        <v>70</v>
      </c>
      <c r="D57" s="8">
        <v>90</v>
      </c>
      <c r="E57" s="8">
        <v>95</v>
      </c>
      <c r="F57" s="8">
        <v>9.5</v>
      </c>
      <c r="G57" s="8">
        <v>1.6</v>
      </c>
    </row>
    <row r="58" spans="2:7" x14ac:dyDescent="0.25">
      <c r="B58">
        <v>40</v>
      </c>
      <c r="C58">
        <v>50</v>
      </c>
      <c r="D58" s="8">
        <v>75</v>
      </c>
      <c r="E58" s="8">
        <v>80</v>
      </c>
      <c r="F58" s="8">
        <v>8</v>
      </c>
      <c r="G58" s="8">
        <v>1.9</v>
      </c>
    </row>
    <row r="59" spans="2:7" x14ac:dyDescent="0.25">
      <c r="B59">
        <v>50</v>
      </c>
      <c r="C59">
        <v>65</v>
      </c>
      <c r="D59" s="8">
        <v>80</v>
      </c>
      <c r="E59" s="8">
        <v>85</v>
      </c>
      <c r="F59" s="8">
        <v>8.5</v>
      </c>
      <c r="G59" s="8">
        <v>2.1</v>
      </c>
    </row>
    <row r="60" spans="2:7" x14ac:dyDescent="0.25">
      <c r="B60">
        <v>30</v>
      </c>
      <c r="C60">
        <v>60</v>
      </c>
      <c r="D60" s="8">
        <v>110</v>
      </c>
      <c r="E60" s="8">
        <v>115</v>
      </c>
      <c r="F60" s="8">
        <v>11.5</v>
      </c>
      <c r="G60" s="8">
        <v>2.2999999999999998</v>
      </c>
    </row>
    <row r="61" spans="2:7" x14ac:dyDescent="0.25">
      <c r="B61">
        <v>40</v>
      </c>
      <c r="C61">
        <v>80</v>
      </c>
      <c r="D61" s="8">
        <v>90</v>
      </c>
      <c r="E61" s="8">
        <v>100</v>
      </c>
      <c r="F61" s="8">
        <v>10</v>
      </c>
      <c r="G61" s="8">
        <v>1.5</v>
      </c>
    </row>
    <row r="62" spans="2:7" x14ac:dyDescent="0.25">
      <c r="B62">
        <v>60</v>
      </c>
      <c r="C62">
        <v>65</v>
      </c>
      <c r="D62" s="8">
        <v>110</v>
      </c>
      <c r="E62" s="8">
        <v>120</v>
      </c>
      <c r="F62" s="8">
        <v>12</v>
      </c>
      <c r="G62" s="8">
        <v>2</v>
      </c>
    </row>
    <row r="63" spans="2:7" x14ac:dyDescent="0.25">
      <c r="B63">
        <v>60</v>
      </c>
      <c r="C63">
        <v>85</v>
      </c>
      <c r="D63" s="8">
        <v>110</v>
      </c>
      <c r="E63" s="8">
        <v>120</v>
      </c>
      <c r="F63" s="8">
        <v>12</v>
      </c>
      <c r="G63" s="8">
        <v>1.8</v>
      </c>
    </row>
    <row r="64" spans="2:7" x14ac:dyDescent="0.25">
      <c r="B64">
        <v>30</v>
      </c>
      <c r="C64">
        <v>90</v>
      </c>
      <c r="D64" s="7"/>
      <c r="E64" s="7"/>
    </row>
    <row r="65" spans="2:7" x14ac:dyDescent="0.25">
      <c r="B65">
        <v>40</v>
      </c>
      <c r="C65">
        <v>85</v>
      </c>
      <c r="D65" s="6">
        <v>45</v>
      </c>
      <c r="E65" s="6">
        <v>30</v>
      </c>
    </row>
    <row r="66" spans="2:7" x14ac:dyDescent="0.25">
      <c r="B66">
        <v>50</v>
      </c>
      <c r="C66" s="7"/>
      <c r="D66" s="7"/>
      <c r="E66" s="7"/>
    </row>
    <row r="67" spans="2:7" x14ac:dyDescent="0.25">
      <c r="B67">
        <v>40</v>
      </c>
      <c r="C67">
        <v>70</v>
      </c>
      <c r="D67">
        <v>110</v>
      </c>
      <c r="E67">
        <v>115</v>
      </c>
      <c r="F67">
        <v>11.5</v>
      </c>
      <c r="G67">
        <v>2.2999999999999998</v>
      </c>
    </row>
    <row r="68" spans="2:7" x14ac:dyDescent="0.25">
      <c r="B68">
        <v>60</v>
      </c>
      <c r="C68">
        <v>80</v>
      </c>
      <c r="D68">
        <v>105</v>
      </c>
      <c r="E68">
        <v>110</v>
      </c>
      <c r="F68">
        <v>11</v>
      </c>
      <c r="G68">
        <v>1.8</v>
      </c>
    </row>
    <row r="69" spans="2:7" x14ac:dyDescent="0.25">
      <c r="B69">
        <v>20</v>
      </c>
      <c r="C69">
        <v>80</v>
      </c>
      <c r="D69">
        <v>120</v>
      </c>
      <c r="E69">
        <v>125</v>
      </c>
      <c r="F69">
        <v>11</v>
      </c>
      <c r="G69">
        <v>3.2</v>
      </c>
    </row>
    <row r="70" spans="2:7" x14ac:dyDescent="0.25">
      <c r="B70">
        <v>70</v>
      </c>
      <c r="C70">
        <v>70</v>
      </c>
      <c r="D70">
        <v>100</v>
      </c>
      <c r="E70">
        <v>110</v>
      </c>
      <c r="F70">
        <v>11</v>
      </c>
      <c r="G70">
        <v>2.5</v>
      </c>
    </row>
    <row r="71" spans="2:7" x14ac:dyDescent="0.25">
      <c r="B71">
        <v>70</v>
      </c>
      <c r="C71">
        <v>95</v>
      </c>
      <c r="D71">
        <v>110</v>
      </c>
      <c r="E71">
        <v>115</v>
      </c>
      <c r="F71">
        <v>12</v>
      </c>
      <c r="G71">
        <v>2.8</v>
      </c>
    </row>
    <row r="72" spans="2:7" x14ac:dyDescent="0.25">
      <c r="B72">
        <v>50</v>
      </c>
      <c r="C72">
        <v>70</v>
      </c>
      <c r="D72">
        <v>110</v>
      </c>
      <c r="E72">
        <v>115</v>
      </c>
      <c r="F72">
        <v>11.5</v>
      </c>
      <c r="G72">
        <v>2.8</v>
      </c>
    </row>
    <row r="73" spans="2:7" x14ac:dyDescent="0.25">
      <c r="B73">
        <v>60</v>
      </c>
      <c r="C73">
        <v>75</v>
      </c>
      <c r="D73" s="6">
        <v>55</v>
      </c>
      <c r="E73" s="6">
        <v>40</v>
      </c>
    </row>
    <row r="74" spans="2:7" x14ac:dyDescent="0.25">
      <c r="B74" s="7"/>
      <c r="C74" s="7"/>
      <c r="D74" s="7"/>
      <c r="E74" s="7"/>
    </row>
    <row r="75" spans="2:7" x14ac:dyDescent="0.25">
      <c r="B75">
        <v>50</v>
      </c>
      <c r="C75">
        <v>75</v>
      </c>
      <c r="D75">
        <v>140</v>
      </c>
      <c r="E75">
        <v>145</v>
      </c>
      <c r="F75">
        <v>14.5</v>
      </c>
      <c r="G75">
        <v>2.2999999999999998</v>
      </c>
    </row>
    <row r="76" spans="2:7" x14ac:dyDescent="0.25">
      <c r="B76">
        <v>50</v>
      </c>
      <c r="C76">
        <v>85</v>
      </c>
      <c r="D76">
        <v>115</v>
      </c>
      <c r="E76">
        <v>120</v>
      </c>
      <c r="F76">
        <v>13</v>
      </c>
      <c r="G76">
        <v>2.5</v>
      </c>
    </row>
    <row r="77" spans="2:7" x14ac:dyDescent="0.25">
      <c r="B77">
        <v>25</v>
      </c>
      <c r="C77">
        <v>30</v>
      </c>
      <c r="D77">
        <v>35</v>
      </c>
      <c r="E77">
        <v>45</v>
      </c>
      <c r="F77">
        <v>4.5</v>
      </c>
      <c r="G77">
        <v>1.3</v>
      </c>
    </row>
    <row r="78" spans="2:7" x14ac:dyDescent="0.25">
      <c r="B78">
        <v>55</v>
      </c>
      <c r="C78">
        <v>75</v>
      </c>
      <c r="D78">
        <v>90</v>
      </c>
      <c r="E78">
        <v>95</v>
      </c>
      <c r="F78">
        <v>9.5</v>
      </c>
      <c r="G78">
        <v>1.9</v>
      </c>
    </row>
    <row r="79" spans="2:7" x14ac:dyDescent="0.25">
      <c r="B79">
        <v>50</v>
      </c>
      <c r="C79">
        <v>95</v>
      </c>
      <c r="D79">
        <v>110</v>
      </c>
      <c r="E79">
        <v>115</v>
      </c>
      <c r="F79">
        <v>11.5</v>
      </c>
      <c r="G79">
        <v>2.5</v>
      </c>
    </row>
    <row r="80" spans="2:7" x14ac:dyDescent="0.25">
      <c r="B80">
        <v>30</v>
      </c>
      <c r="C80">
        <v>90</v>
      </c>
      <c r="D80">
        <v>110</v>
      </c>
      <c r="E80">
        <v>120</v>
      </c>
      <c r="F80">
        <v>12</v>
      </c>
      <c r="G80">
        <v>3.4</v>
      </c>
    </row>
    <row r="81" spans="1:7" x14ac:dyDescent="0.25">
      <c r="B81">
        <v>65</v>
      </c>
      <c r="C81">
        <v>95</v>
      </c>
      <c r="D81">
        <v>120</v>
      </c>
      <c r="E81">
        <v>125</v>
      </c>
      <c r="F81">
        <v>12.5</v>
      </c>
      <c r="G81">
        <v>12.5</v>
      </c>
    </row>
    <row r="82" spans="1:7" x14ac:dyDescent="0.25">
      <c r="B82">
        <v>50</v>
      </c>
      <c r="C82">
        <v>50</v>
      </c>
      <c r="D82" s="7"/>
      <c r="E82" s="7"/>
    </row>
    <row r="91" spans="1:7" x14ac:dyDescent="0.25">
      <c r="A91" t="s">
        <v>87</v>
      </c>
      <c r="B91">
        <f>COUNT(B3:B82)</f>
        <v>74</v>
      </c>
      <c r="C91">
        <f>COUNT(C3:C82)</f>
        <v>73</v>
      </c>
      <c r="D91">
        <f>COUNT(D3:D82)</f>
        <v>69</v>
      </c>
      <c r="E91">
        <f>COUNT(E3:E82)</f>
        <v>68</v>
      </c>
      <c r="F91">
        <f t="shared" ref="F91" si="0">COUNT(F3:F82)</f>
        <v>53</v>
      </c>
    </row>
    <row r="92" spans="1:7" x14ac:dyDescent="0.25">
      <c r="B92" s="4">
        <f t="shared" ref="B92:F92" si="1">(B91/80)</f>
        <v>0.92500000000000004</v>
      </c>
      <c r="C92" s="4">
        <f t="shared" si="1"/>
        <v>0.91249999999999998</v>
      </c>
      <c r="D92" s="4">
        <f t="shared" si="1"/>
        <v>0.86250000000000004</v>
      </c>
      <c r="E92" s="4">
        <f t="shared" si="1"/>
        <v>0.85</v>
      </c>
      <c r="F92" s="4">
        <f t="shared" si="1"/>
        <v>0.66249999999999998</v>
      </c>
      <c r="G92" s="4"/>
    </row>
    <row r="94" spans="1:7" x14ac:dyDescent="0.25">
      <c r="A94" t="s">
        <v>47</v>
      </c>
      <c r="B94" s="12">
        <f>AVERAGE(B3:B82)</f>
        <v>51.689189189189186</v>
      </c>
      <c r="C94" s="12">
        <f>AVERAGE(C3:C90)</f>
        <v>69.452054794520549</v>
      </c>
      <c r="D94" s="12">
        <f>AVERAGE(D3:D90)</f>
        <v>86.159420289855078</v>
      </c>
      <c r="E94" s="12">
        <f>AVERAGE(E3:E90)</f>
        <v>92.5</v>
      </c>
      <c r="F94" s="12">
        <f t="shared" ref="F94:G94" si="2">AVERAGE(F3:F90)</f>
        <v>9.9905660377358494</v>
      </c>
      <c r="G94" s="12">
        <f t="shared" si="2"/>
        <v>2.1566037735849051</v>
      </c>
    </row>
    <row r="95" spans="1:7" x14ac:dyDescent="0.25">
      <c r="A95" t="s">
        <v>48</v>
      </c>
      <c r="B95" s="12">
        <f>AVEDEV(B3:B82)</f>
        <v>13.493425858290724</v>
      </c>
      <c r="C95" s="12">
        <f>AVEDEV(C3:C90)</f>
        <v>14.710076937511726</v>
      </c>
      <c r="D95" s="12">
        <f>AVEDEV(D3:D90)</f>
        <v>25.902121403066591</v>
      </c>
      <c r="E95" s="12">
        <f>AVEDEV(E3:E90)</f>
        <v>26.544117647058822</v>
      </c>
      <c r="F95" s="12">
        <f t="shared" ref="F95:G95" si="3">AVEDEV(F3:F90)</f>
        <v>2.1427554289782851</v>
      </c>
      <c r="G95" s="12">
        <f t="shared" si="3"/>
        <v>0.63374866500533966</v>
      </c>
    </row>
    <row r="96" spans="1:7" x14ac:dyDescent="0.25">
      <c r="A96" t="s">
        <v>49</v>
      </c>
      <c r="B96" s="13">
        <f>VARP(B3:B82)</f>
        <v>298.16015339663988</v>
      </c>
      <c r="C96" s="13">
        <f>VARP(C3:C90)</f>
        <v>331.20660536686057</v>
      </c>
      <c r="D96" s="13">
        <f>VARP(D3:D90)</f>
        <v>938.51081705524052</v>
      </c>
      <c r="E96" s="13">
        <f>VARP(E3:E90)</f>
        <v>1026.1029411764705</v>
      </c>
      <c r="F96" s="13">
        <f t="shared" ref="F96:G96" si="4">VARP(F3:F90)</f>
        <v>6.8348166607333569</v>
      </c>
      <c r="G96" s="13">
        <f t="shared" si="4"/>
        <v>2.2839658241367067</v>
      </c>
    </row>
    <row r="97" spans="1:7" x14ac:dyDescent="0.25">
      <c r="A97" t="s">
        <v>50</v>
      </c>
      <c r="B97" s="13">
        <f>STDEVP(B3:B82)</f>
        <v>17.267314597141034</v>
      </c>
      <c r="C97" s="13">
        <f>STDEVP(C3:C90)</f>
        <v>18.199082541899209</v>
      </c>
      <c r="D97" s="13">
        <f>STDEVP(D3:D90)</f>
        <v>30.635123911210812</v>
      </c>
      <c r="E97" s="13">
        <f>STDEVP(E3:E90)</f>
        <v>32.032841603212013</v>
      </c>
      <c r="F97" s="13">
        <f t="shared" ref="F97:G97" si="5">STDEVP(F3:F90)</f>
        <v>2.6143482286668234</v>
      </c>
      <c r="G97" s="13">
        <f t="shared" si="5"/>
        <v>1.5112795320974564</v>
      </c>
    </row>
    <row r="98" spans="1:7" x14ac:dyDescent="0.25">
      <c r="A98" t="s">
        <v>51</v>
      </c>
      <c r="B98" s="14">
        <f>B97/B94</f>
        <v>0.33406046540874162</v>
      </c>
      <c r="C98" s="14">
        <f>C97/C94</f>
        <v>0.26203807210229629</v>
      </c>
      <c r="D98" s="14">
        <f>D97/D94</f>
        <v>0.35556325481472595</v>
      </c>
      <c r="E98" s="14">
        <f>E97/E94</f>
        <v>0.34630099030499473</v>
      </c>
      <c r="F98" s="14">
        <f t="shared" ref="F98:G98" si="6">F97/F94</f>
        <v>0.26168169238780292</v>
      </c>
      <c r="G98" s="14">
        <f t="shared" si="6"/>
        <v>0.70076828697432381</v>
      </c>
    </row>
    <row r="99" spans="1:7" x14ac:dyDescent="0.25">
      <c r="A99" t="s">
        <v>55</v>
      </c>
      <c r="B99" s="13"/>
      <c r="C99" s="13"/>
      <c r="D99" s="13"/>
      <c r="E99" s="13"/>
      <c r="F99" s="13"/>
      <c r="G99" s="13"/>
    </row>
    <row r="100" spans="1:7" x14ac:dyDescent="0.25">
      <c r="A100" t="s">
        <v>52</v>
      </c>
      <c r="B100" s="13">
        <f>(MAX(B3:B82)-MIN(B3:B82))/AVERAGE(B3:B82)</f>
        <v>1.8379084967320263</v>
      </c>
      <c r="C100" s="13">
        <f>(MAX(C3:C93)-MIN(C3:C93))/AVERAGE(C3:C93)</f>
        <v>1.5905329843771641</v>
      </c>
      <c r="D100" s="13">
        <f>(MAX(D3:D93)-MIN(D3:D93))/AVERAGE(D3:D93)</f>
        <v>1.6423920746317973</v>
      </c>
      <c r="E100" s="13">
        <f>(MAX(E3:E93)-MIN(E3:E93))/AVERAGE(E3:E93)</f>
        <v>1.5868435330287709</v>
      </c>
      <c r="F100" s="13">
        <f t="shared" ref="F100:G100" si="7">(MAX(F3:F93)-MIN(F3:F93))/AVERAGE(F3:F93)</f>
        <v>4.9361241506441171</v>
      </c>
      <c r="G100" s="13">
        <f t="shared" si="7"/>
        <v>5.239720034995627</v>
      </c>
    </row>
    <row r="101" spans="1:7" x14ac:dyDescent="0.25">
      <c r="A101" t="s">
        <v>53</v>
      </c>
      <c r="B101" s="13">
        <f>SKEW(B3:B82)</f>
        <v>0.28055606614600803</v>
      </c>
      <c r="C101" s="13">
        <f t="shared" ref="C101:G101" si="8">SKEW(C3:C82)</f>
        <v>-0.24596651019034568</v>
      </c>
      <c r="D101" s="13">
        <f t="shared" si="8"/>
        <v>-0.53794061704247509</v>
      </c>
      <c r="E101" s="13">
        <f t="shared" si="8"/>
        <v>-0.7359357912014507</v>
      </c>
      <c r="F101" s="13">
        <f t="shared" si="8"/>
        <v>-0.56126318450456947</v>
      </c>
      <c r="G101" s="13">
        <f t="shared" si="8"/>
        <v>6.2149401246105418</v>
      </c>
    </row>
    <row r="102" spans="1:7" x14ac:dyDescent="0.25">
      <c r="A102" t="s">
        <v>54</v>
      </c>
      <c r="B102" s="13">
        <f>KURT(B3:B82)</f>
        <v>0.74875508542508928</v>
      </c>
      <c r="C102" s="13">
        <f t="shared" ref="C102:G102" si="9">KURT(C3:C82)</f>
        <v>-0.23064733506512969</v>
      </c>
      <c r="D102" s="13">
        <f t="shared" si="9"/>
        <v>-0.60276399493194344</v>
      </c>
      <c r="E102" s="13">
        <f t="shared" si="9"/>
        <v>-0.12215985328692147</v>
      </c>
      <c r="F102" s="13">
        <f t="shared" si="9"/>
        <v>4.4627737647518817E-2</v>
      </c>
      <c r="G102" s="13">
        <f t="shared" si="9"/>
        <v>42.442283298938051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zoomScale="130" zoomScaleNormal="130" workbookViewId="0">
      <selection activeCell="A93" sqref="A93:A97"/>
    </sheetView>
  </sheetViews>
  <sheetFormatPr defaultRowHeight="13.2" x14ac:dyDescent="0.25"/>
  <cols>
    <col min="1" max="1" width="28.44140625" bestFit="1" customWidth="1"/>
    <col min="2" max="2" width="12" bestFit="1" customWidth="1"/>
    <col min="3" max="3" width="10.44140625" bestFit="1" customWidth="1"/>
    <col min="4" max="4" width="10.33203125" bestFit="1" customWidth="1"/>
    <col min="5" max="7" width="10.109375" bestFit="1" customWidth="1"/>
  </cols>
  <sheetData>
    <row r="1" spans="1:7" ht="26.4" x14ac:dyDescent="0.25">
      <c r="A1" s="47" t="s">
        <v>86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50</v>
      </c>
      <c r="C3">
        <v>60</v>
      </c>
      <c r="D3">
        <v>80</v>
      </c>
      <c r="E3">
        <v>85</v>
      </c>
    </row>
    <row r="4" spans="1:7" x14ac:dyDescent="0.25">
      <c r="B4">
        <v>60</v>
      </c>
      <c r="C4">
        <v>90</v>
      </c>
      <c r="D4">
        <v>130</v>
      </c>
      <c r="E4">
        <v>135</v>
      </c>
      <c r="F4">
        <v>16</v>
      </c>
      <c r="G4">
        <v>3.6</v>
      </c>
    </row>
    <row r="5" spans="1:7" x14ac:dyDescent="0.25">
      <c r="B5">
        <v>50</v>
      </c>
      <c r="C5">
        <v>60</v>
      </c>
      <c r="D5">
        <v>100</v>
      </c>
      <c r="E5">
        <v>110</v>
      </c>
      <c r="F5">
        <v>12</v>
      </c>
      <c r="G5">
        <v>2.2999999999999998</v>
      </c>
    </row>
    <row r="6" spans="1:7" x14ac:dyDescent="0.25">
      <c r="B6">
        <v>70</v>
      </c>
      <c r="C6">
        <v>85</v>
      </c>
      <c r="D6">
        <v>110</v>
      </c>
      <c r="E6">
        <v>120</v>
      </c>
      <c r="F6">
        <v>12</v>
      </c>
      <c r="G6">
        <v>1.9</v>
      </c>
    </row>
    <row r="7" spans="1:7" x14ac:dyDescent="0.25">
      <c r="B7">
        <v>70</v>
      </c>
      <c r="C7">
        <v>90</v>
      </c>
      <c r="D7">
        <v>130</v>
      </c>
      <c r="E7">
        <v>135</v>
      </c>
      <c r="F7">
        <v>13.5</v>
      </c>
      <c r="G7">
        <v>2.4</v>
      </c>
    </row>
    <row r="8" spans="1:7" x14ac:dyDescent="0.25">
      <c r="B8">
        <v>70</v>
      </c>
      <c r="C8">
        <v>70</v>
      </c>
      <c r="D8">
        <v>90</v>
      </c>
      <c r="E8">
        <v>100</v>
      </c>
      <c r="F8">
        <v>10</v>
      </c>
      <c r="G8">
        <v>3.3</v>
      </c>
    </row>
    <row r="9" spans="1:7" x14ac:dyDescent="0.25">
      <c r="B9">
        <v>60</v>
      </c>
      <c r="C9">
        <v>60</v>
      </c>
      <c r="D9">
        <v>90</v>
      </c>
      <c r="E9">
        <v>100</v>
      </c>
      <c r="F9">
        <v>10</v>
      </c>
      <c r="G9">
        <v>2.1</v>
      </c>
    </row>
    <row r="10" spans="1:7" x14ac:dyDescent="0.25">
      <c r="B10">
        <v>20</v>
      </c>
      <c r="C10">
        <v>25</v>
      </c>
      <c r="D10">
        <v>25</v>
      </c>
      <c r="E10">
        <v>30</v>
      </c>
      <c r="F10">
        <v>13</v>
      </c>
      <c r="G10">
        <v>3.3</v>
      </c>
    </row>
    <row r="11" spans="1:7" x14ac:dyDescent="0.25">
      <c r="B11">
        <v>60</v>
      </c>
      <c r="C11">
        <v>75</v>
      </c>
      <c r="D11">
        <v>90</v>
      </c>
      <c r="E11">
        <v>95</v>
      </c>
      <c r="F11">
        <v>9.5</v>
      </c>
      <c r="G11">
        <v>2.1</v>
      </c>
    </row>
    <row r="12" spans="1:7" x14ac:dyDescent="0.25">
      <c r="B12">
        <v>70</v>
      </c>
      <c r="C12" s="6">
        <v>65</v>
      </c>
      <c r="D12" s="6">
        <v>50</v>
      </c>
      <c r="E12" s="6">
        <v>35</v>
      </c>
      <c r="F12" s="6">
        <v>3.5</v>
      </c>
      <c r="G12" s="6">
        <v>1.5</v>
      </c>
    </row>
    <row r="13" spans="1:7" x14ac:dyDescent="0.25">
      <c r="B13">
        <v>70</v>
      </c>
      <c r="C13">
        <v>90</v>
      </c>
      <c r="D13">
        <v>90</v>
      </c>
      <c r="E13">
        <v>95</v>
      </c>
      <c r="F13">
        <v>10</v>
      </c>
      <c r="G13">
        <v>2.2999999999999998</v>
      </c>
    </row>
    <row r="14" spans="1:7" x14ac:dyDescent="0.25">
      <c r="B14">
        <v>80</v>
      </c>
      <c r="C14">
        <v>80</v>
      </c>
      <c r="D14">
        <v>95</v>
      </c>
      <c r="E14">
        <v>100</v>
      </c>
      <c r="F14">
        <v>10</v>
      </c>
      <c r="G14">
        <v>1.8</v>
      </c>
    </row>
    <row r="15" spans="1:7" x14ac:dyDescent="0.25">
      <c r="B15">
        <v>60</v>
      </c>
      <c r="C15">
        <v>70</v>
      </c>
      <c r="D15">
        <v>90</v>
      </c>
      <c r="E15">
        <v>95</v>
      </c>
      <c r="F15">
        <v>9.5</v>
      </c>
      <c r="G15">
        <v>1.8</v>
      </c>
    </row>
    <row r="16" spans="1:7" x14ac:dyDescent="0.25">
      <c r="B16">
        <v>70</v>
      </c>
      <c r="C16">
        <v>70</v>
      </c>
      <c r="D16">
        <v>80</v>
      </c>
      <c r="E16">
        <v>85</v>
      </c>
      <c r="F16">
        <v>9.5</v>
      </c>
      <c r="G16">
        <v>1.7</v>
      </c>
    </row>
    <row r="17" spans="2:7" x14ac:dyDescent="0.25">
      <c r="B17">
        <v>70</v>
      </c>
      <c r="C17">
        <v>70</v>
      </c>
      <c r="D17">
        <v>90</v>
      </c>
      <c r="E17">
        <v>95</v>
      </c>
      <c r="F17">
        <v>9.5</v>
      </c>
      <c r="G17">
        <v>1.4</v>
      </c>
    </row>
    <row r="18" spans="2:7" x14ac:dyDescent="0.25">
      <c r="B18">
        <v>60</v>
      </c>
      <c r="C18">
        <v>70</v>
      </c>
      <c r="D18">
        <v>100</v>
      </c>
      <c r="E18">
        <v>105</v>
      </c>
    </row>
    <row r="19" spans="2:7" x14ac:dyDescent="0.25">
      <c r="B19">
        <v>50</v>
      </c>
      <c r="C19">
        <v>70</v>
      </c>
      <c r="D19">
        <v>80</v>
      </c>
      <c r="E19">
        <v>90</v>
      </c>
      <c r="F19">
        <v>9</v>
      </c>
      <c r="G19">
        <v>2.5</v>
      </c>
    </row>
    <row r="20" spans="2:7" x14ac:dyDescent="0.25">
      <c r="B20">
        <v>60</v>
      </c>
      <c r="C20">
        <v>70</v>
      </c>
      <c r="D20">
        <v>100</v>
      </c>
      <c r="E20">
        <v>110</v>
      </c>
      <c r="F20">
        <v>11</v>
      </c>
      <c r="G20">
        <v>3</v>
      </c>
    </row>
    <row r="21" spans="2:7" x14ac:dyDescent="0.25">
      <c r="B21">
        <v>30</v>
      </c>
      <c r="C21">
        <v>80</v>
      </c>
      <c r="D21">
        <v>90</v>
      </c>
      <c r="E21">
        <v>95</v>
      </c>
      <c r="F21">
        <v>10</v>
      </c>
      <c r="G21">
        <v>2.5</v>
      </c>
    </row>
    <row r="22" spans="2:7" x14ac:dyDescent="0.25">
      <c r="B22">
        <v>60</v>
      </c>
      <c r="C22">
        <v>80</v>
      </c>
      <c r="D22">
        <v>105</v>
      </c>
      <c r="E22">
        <v>110</v>
      </c>
    </row>
    <row r="23" spans="2:7" x14ac:dyDescent="0.25">
      <c r="B23">
        <v>70</v>
      </c>
      <c r="C23">
        <v>85</v>
      </c>
      <c r="D23">
        <v>95</v>
      </c>
      <c r="E23">
        <v>100</v>
      </c>
      <c r="F23">
        <v>10</v>
      </c>
      <c r="G23">
        <v>3</v>
      </c>
    </row>
    <row r="24" spans="2:7" x14ac:dyDescent="0.25">
      <c r="B24">
        <v>70</v>
      </c>
      <c r="C24">
        <v>70</v>
      </c>
      <c r="D24">
        <v>95</v>
      </c>
      <c r="E24">
        <v>100</v>
      </c>
      <c r="F24">
        <v>10</v>
      </c>
      <c r="G24">
        <v>2.8</v>
      </c>
    </row>
    <row r="25" spans="2:7" x14ac:dyDescent="0.25">
      <c r="B25">
        <v>60</v>
      </c>
      <c r="C25">
        <v>80</v>
      </c>
      <c r="D25">
        <v>110</v>
      </c>
      <c r="E25">
        <v>115</v>
      </c>
      <c r="F25">
        <v>11.5</v>
      </c>
      <c r="G25">
        <v>3.4</v>
      </c>
    </row>
    <row r="26" spans="2:7" x14ac:dyDescent="0.25">
      <c r="B26">
        <v>60</v>
      </c>
      <c r="C26">
        <v>85</v>
      </c>
      <c r="D26">
        <v>110</v>
      </c>
      <c r="E26">
        <v>115</v>
      </c>
      <c r="F26">
        <v>11.5</v>
      </c>
      <c r="G26">
        <v>3.1</v>
      </c>
    </row>
    <row r="27" spans="2:7" x14ac:dyDescent="0.25">
      <c r="B27">
        <v>60</v>
      </c>
      <c r="C27">
        <v>85</v>
      </c>
      <c r="D27">
        <v>115</v>
      </c>
      <c r="E27">
        <v>120</v>
      </c>
      <c r="F27">
        <v>12</v>
      </c>
      <c r="G27">
        <v>3.9</v>
      </c>
    </row>
    <row r="28" spans="2:7" x14ac:dyDescent="0.25">
      <c r="B28">
        <v>30</v>
      </c>
      <c r="C28">
        <v>100</v>
      </c>
      <c r="D28">
        <v>130</v>
      </c>
      <c r="E28">
        <v>135</v>
      </c>
      <c r="F28">
        <v>13.5</v>
      </c>
      <c r="G28">
        <v>3.2</v>
      </c>
    </row>
    <row r="29" spans="2:7" x14ac:dyDescent="0.25">
      <c r="B29">
        <v>60</v>
      </c>
      <c r="C29">
        <v>60</v>
      </c>
      <c r="D29">
        <v>60</v>
      </c>
      <c r="E29">
        <v>65</v>
      </c>
      <c r="F29">
        <v>11</v>
      </c>
      <c r="G29">
        <v>4.3</v>
      </c>
    </row>
    <row r="30" spans="2:7" x14ac:dyDescent="0.25">
      <c r="B30">
        <v>60</v>
      </c>
      <c r="C30">
        <v>70</v>
      </c>
      <c r="D30">
        <v>110</v>
      </c>
      <c r="E30">
        <v>115</v>
      </c>
      <c r="F30">
        <v>11.5</v>
      </c>
      <c r="G30">
        <v>2</v>
      </c>
    </row>
    <row r="31" spans="2:7" x14ac:dyDescent="0.25">
      <c r="B31">
        <v>50</v>
      </c>
      <c r="C31">
        <v>85</v>
      </c>
      <c r="D31">
        <v>120</v>
      </c>
      <c r="E31">
        <v>125</v>
      </c>
      <c r="F31">
        <v>12.5</v>
      </c>
      <c r="G31">
        <v>2.5</v>
      </c>
    </row>
    <row r="32" spans="2:7" x14ac:dyDescent="0.25">
      <c r="B32">
        <v>90</v>
      </c>
      <c r="C32">
        <v>95</v>
      </c>
      <c r="D32">
        <v>100</v>
      </c>
      <c r="E32">
        <v>105</v>
      </c>
      <c r="F32">
        <v>10.5</v>
      </c>
      <c r="G32">
        <v>1.6</v>
      </c>
    </row>
    <row r="33" spans="2:7" x14ac:dyDescent="0.25">
      <c r="B33">
        <v>40</v>
      </c>
      <c r="C33">
        <v>75</v>
      </c>
      <c r="D33">
        <v>105</v>
      </c>
      <c r="E33">
        <v>110</v>
      </c>
      <c r="F33">
        <v>11</v>
      </c>
      <c r="G33">
        <v>2.2000000000000002</v>
      </c>
    </row>
    <row r="34" spans="2:7" x14ac:dyDescent="0.25">
      <c r="B34">
        <v>60</v>
      </c>
      <c r="C34">
        <v>75</v>
      </c>
      <c r="D34">
        <v>80</v>
      </c>
      <c r="E34">
        <v>95</v>
      </c>
      <c r="F34">
        <v>9.5</v>
      </c>
      <c r="G34">
        <v>3</v>
      </c>
    </row>
    <row r="35" spans="2:7" x14ac:dyDescent="0.25">
      <c r="B35">
        <v>30</v>
      </c>
      <c r="C35">
        <v>55</v>
      </c>
      <c r="D35">
        <v>90</v>
      </c>
      <c r="E35">
        <v>95</v>
      </c>
      <c r="F35">
        <v>10</v>
      </c>
      <c r="G35">
        <v>2.5</v>
      </c>
    </row>
    <row r="36" spans="2:7" x14ac:dyDescent="0.25">
      <c r="B36">
        <v>50</v>
      </c>
      <c r="C36">
        <v>80</v>
      </c>
      <c r="D36">
        <v>90</v>
      </c>
      <c r="E36">
        <v>95</v>
      </c>
      <c r="F36">
        <v>9.5</v>
      </c>
      <c r="G36">
        <v>3.1</v>
      </c>
    </row>
    <row r="37" spans="2:7" x14ac:dyDescent="0.25">
      <c r="B37">
        <v>20</v>
      </c>
      <c r="C37">
        <v>80</v>
      </c>
      <c r="D37">
        <v>110</v>
      </c>
      <c r="E37">
        <v>115</v>
      </c>
      <c r="F37">
        <v>12</v>
      </c>
      <c r="G37">
        <v>4.5</v>
      </c>
    </row>
    <row r="38" spans="2:7" x14ac:dyDescent="0.25">
      <c r="B38">
        <v>60</v>
      </c>
      <c r="C38">
        <v>60</v>
      </c>
      <c r="D38">
        <v>75</v>
      </c>
      <c r="E38">
        <v>85</v>
      </c>
      <c r="F38">
        <v>9</v>
      </c>
      <c r="G38">
        <v>3.4</v>
      </c>
    </row>
    <row r="39" spans="2:7" x14ac:dyDescent="0.25">
      <c r="B39">
        <v>30</v>
      </c>
      <c r="C39">
        <v>60</v>
      </c>
      <c r="D39">
        <v>140</v>
      </c>
      <c r="E39">
        <v>145</v>
      </c>
      <c r="F39">
        <v>14.5</v>
      </c>
      <c r="G39">
        <v>3.3</v>
      </c>
    </row>
    <row r="40" spans="2:7" x14ac:dyDescent="0.25">
      <c r="B40">
        <v>70</v>
      </c>
      <c r="C40">
        <v>70</v>
      </c>
      <c r="D40">
        <v>90</v>
      </c>
      <c r="E40">
        <v>95</v>
      </c>
      <c r="F40">
        <v>11</v>
      </c>
      <c r="G40">
        <v>2.2000000000000002</v>
      </c>
    </row>
    <row r="41" spans="2:7" x14ac:dyDescent="0.25">
      <c r="B41">
        <v>70</v>
      </c>
      <c r="C41">
        <v>70</v>
      </c>
      <c r="D41">
        <v>120</v>
      </c>
      <c r="E41">
        <v>125</v>
      </c>
      <c r="F41">
        <v>12.5</v>
      </c>
      <c r="G41">
        <v>3</v>
      </c>
    </row>
    <row r="42" spans="2:7" x14ac:dyDescent="0.25">
      <c r="B42">
        <v>20</v>
      </c>
      <c r="C42">
        <v>110</v>
      </c>
      <c r="D42">
        <v>115</v>
      </c>
      <c r="E42">
        <v>125</v>
      </c>
      <c r="F42">
        <v>12.5</v>
      </c>
      <c r="G42">
        <v>2.2999999999999998</v>
      </c>
    </row>
    <row r="43" spans="2:7" x14ac:dyDescent="0.25">
      <c r="B43">
        <v>50</v>
      </c>
      <c r="C43">
        <v>60</v>
      </c>
      <c r="D43">
        <v>95</v>
      </c>
      <c r="E43">
        <v>100</v>
      </c>
      <c r="F43">
        <v>10</v>
      </c>
      <c r="G43">
        <v>3.2</v>
      </c>
    </row>
    <row r="44" spans="2:7" x14ac:dyDescent="0.25">
      <c r="B44">
        <v>50</v>
      </c>
      <c r="C44">
        <v>80</v>
      </c>
      <c r="D44">
        <v>95</v>
      </c>
      <c r="E44">
        <v>105</v>
      </c>
      <c r="F44">
        <v>12</v>
      </c>
      <c r="G44">
        <v>2.9</v>
      </c>
    </row>
    <row r="45" spans="2:7" x14ac:dyDescent="0.25">
      <c r="B45">
        <v>50</v>
      </c>
      <c r="C45">
        <v>65</v>
      </c>
      <c r="D45">
        <v>90</v>
      </c>
      <c r="E45">
        <v>100</v>
      </c>
      <c r="F45">
        <v>11</v>
      </c>
      <c r="G45">
        <v>4.3</v>
      </c>
    </row>
    <row r="46" spans="2:7" x14ac:dyDescent="0.25">
      <c r="B46">
        <v>90</v>
      </c>
      <c r="C46">
        <v>90</v>
      </c>
      <c r="D46">
        <v>95</v>
      </c>
      <c r="E46">
        <v>105</v>
      </c>
      <c r="F46">
        <v>10.5</v>
      </c>
      <c r="G46">
        <v>4.2</v>
      </c>
    </row>
    <row r="47" spans="2:7" x14ac:dyDescent="0.25">
      <c r="B47">
        <v>30</v>
      </c>
      <c r="C47">
        <v>40</v>
      </c>
      <c r="D47">
        <v>135</v>
      </c>
      <c r="E47">
        <v>140</v>
      </c>
      <c r="F47">
        <v>14</v>
      </c>
      <c r="G47">
        <v>4.5</v>
      </c>
    </row>
    <row r="48" spans="2:7" x14ac:dyDescent="0.25">
      <c r="B48">
        <v>50</v>
      </c>
      <c r="C48">
        <v>50</v>
      </c>
      <c r="D48">
        <v>90</v>
      </c>
      <c r="E48">
        <v>95</v>
      </c>
      <c r="F48">
        <v>9.5</v>
      </c>
      <c r="G48">
        <v>3.2</v>
      </c>
    </row>
    <row r="49" spans="2:7" x14ac:dyDescent="0.25">
      <c r="B49">
        <v>20</v>
      </c>
      <c r="C49">
        <v>60</v>
      </c>
      <c r="D49">
        <v>115</v>
      </c>
      <c r="E49">
        <v>120</v>
      </c>
      <c r="F49">
        <v>12</v>
      </c>
      <c r="G49">
        <v>2.2999999999999998</v>
      </c>
    </row>
    <row r="50" spans="2:7" x14ac:dyDescent="0.25">
      <c r="B50">
        <v>40</v>
      </c>
      <c r="C50">
        <v>70</v>
      </c>
      <c r="D50" s="6">
        <v>20</v>
      </c>
      <c r="E50" s="6">
        <v>5</v>
      </c>
    </row>
    <row r="51" spans="2:7" x14ac:dyDescent="0.25">
      <c r="B51">
        <v>30</v>
      </c>
      <c r="C51">
        <v>65</v>
      </c>
      <c r="D51">
        <v>90</v>
      </c>
      <c r="E51">
        <v>95</v>
      </c>
      <c r="F51">
        <v>9.5</v>
      </c>
      <c r="G51">
        <v>4.5</v>
      </c>
    </row>
    <row r="52" spans="2:7" x14ac:dyDescent="0.25">
      <c r="B52">
        <v>35</v>
      </c>
      <c r="C52">
        <v>45</v>
      </c>
      <c r="D52">
        <v>60</v>
      </c>
      <c r="E52">
        <v>65</v>
      </c>
      <c r="F52">
        <v>7.5</v>
      </c>
      <c r="G52">
        <v>2</v>
      </c>
    </row>
    <row r="53" spans="2:7" x14ac:dyDescent="0.25">
      <c r="B53">
        <v>50</v>
      </c>
      <c r="C53">
        <v>60</v>
      </c>
      <c r="D53">
        <v>65</v>
      </c>
      <c r="E53">
        <v>70</v>
      </c>
      <c r="F53">
        <v>11.5</v>
      </c>
      <c r="G53">
        <v>2.8</v>
      </c>
    </row>
    <row r="54" spans="2:7" x14ac:dyDescent="0.25">
      <c r="B54">
        <v>50</v>
      </c>
      <c r="C54">
        <v>50</v>
      </c>
      <c r="D54">
        <v>110</v>
      </c>
      <c r="E54">
        <v>115</v>
      </c>
      <c r="F54">
        <v>11.5</v>
      </c>
      <c r="G54">
        <v>2.2999999999999998</v>
      </c>
    </row>
    <row r="55" spans="2:7" x14ac:dyDescent="0.25">
      <c r="B55">
        <v>40</v>
      </c>
      <c r="C55">
        <v>70</v>
      </c>
      <c r="D55">
        <v>105</v>
      </c>
      <c r="E55">
        <v>110</v>
      </c>
      <c r="F55">
        <v>11</v>
      </c>
      <c r="G55">
        <v>3.2</v>
      </c>
    </row>
    <row r="56" spans="2:7" x14ac:dyDescent="0.25">
      <c r="B56">
        <v>50</v>
      </c>
      <c r="C56">
        <v>75</v>
      </c>
      <c r="D56">
        <v>85</v>
      </c>
      <c r="E56">
        <v>95</v>
      </c>
      <c r="F56">
        <v>9.5</v>
      </c>
      <c r="G56">
        <v>2</v>
      </c>
    </row>
    <row r="57" spans="2:7" x14ac:dyDescent="0.25">
      <c r="B57">
        <v>30</v>
      </c>
      <c r="C57">
        <v>70</v>
      </c>
      <c r="D57">
        <v>90</v>
      </c>
      <c r="E57">
        <v>100</v>
      </c>
      <c r="F57">
        <v>10</v>
      </c>
      <c r="G57">
        <v>2.5</v>
      </c>
    </row>
    <row r="58" spans="2:7" x14ac:dyDescent="0.25">
      <c r="B58">
        <v>60</v>
      </c>
      <c r="C58">
        <v>60</v>
      </c>
      <c r="D58">
        <v>100</v>
      </c>
      <c r="E58">
        <v>110</v>
      </c>
      <c r="F58">
        <v>11</v>
      </c>
      <c r="G58">
        <v>3.8</v>
      </c>
    </row>
    <row r="59" spans="2:7" x14ac:dyDescent="0.25">
      <c r="B59">
        <v>50</v>
      </c>
      <c r="C59">
        <v>75</v>
      </c>
      <c r="D59">
        <v>100</v>
      </c>
      <c r="E59">
        <v>110</v>
      </c>
      <c r="F59">
        <v>11</v>
      </c>
      <c r="G59">
        <v>1.9</v>
      </c>
    </row>
    <row r="60" spans="2:7" x14ac:dyDescent="0.25">
      <c r="B60">
        <v>40</v>
      </c>
      <c r="C60">
        <v>60</v>
      </c>
      <c r="D60">
        <v>95</v>
      </c>
      <c r="E60">
        <v>100</v>
      </c>
      <c r="F60">
        <v>10</v>
      </c>
      <c r="G60">
        <v>2.4</v>
      </c>
    </row>
    <row r="61" spans="2:7" x14ac:dyDescent="0.25">
      <c r="B61">
        <v>40</v>
      </c>
      <c r="C61">
        <v>75</v>
      </c>
      <c r="D61">
        <v>100</v>
      </c>
      <c r="E61">
        <v>105</v>
      </c>
      <c r="F61">
        <v>10.5</v>
      </c>
      <c r="G61">
        <v>1.7</v>
      </c>
    </row>
    <row r="62" spans="2:7" x14ac:dyDescent="0.25">
      <c r="B62">
        <v>60</v>
      </c>
      <c r="C62">
        <v>60</v>
      </c>
      <c r="D62">
        <v>95</v>
      </c>
      <c r="E62">
        <v>100</v>
      </c>
      <c r="F62">
        <v>10</v>
      </c>
      <c r="G62">
        <v>2.4</v>
      </c>
    </row>
    <row r="63" spans="2:7" x14ac:dyDescent="0.25">
      <c r="B63">
        <v>40</v>
      </c>
      <c r="C63">
        <v>60</v>
      </c>
      <c r="D63">
        <v>110</v>
      </c>
      <c r="E63">
        <v>115</v>
      </c>
      <c r="F63">
        <v>11.5</v>
      </c>
      <c r="G63">
        <v>2.9</v>
      </c>
    </row>
    <row r="64" spans="2:7" x14ac:dyDescent="0.25">
      <c r="B64">
        <v>60</v>
      </c>
      <c r="C64">
        <v>60</v>
      </c>
      <c r="D64">
        <v>80</v>
      </c>
      <c r="E64">
        <v>85</v>
      </c>
      <c r="F64">
        <v>8.5</v>
      </c>
      <c r="G64">
        <v>1.7</v>
      </c>
    </row>
    <row r="65" spans="2:7" x14ac:dyDescent="0.25">
      <c r="B65">
        <v>40</v>
      </c>
      <c r="C65">
        <v>70</v>
      </c>
      <c r="D65">
        <v>90</v>
      </c>
      <c r="E65">
        <v>95</v>
      </c>
      <c r="F65">
        <v>9.5</v>
      </c>
      <c r="G65">
        <v>3.4</v>
      </c>
    </row>
    <row r="66" spans="2:7" x14ac:dyDescent="0.25">
      <c r="B66">
        <v>20</v>
      </c>
      <c r="C66">
        <v>55</v>
      </c>
      <c r="D66">
        <v>90</v>
      </c>
      <c r="E66">
        <v>95</v>
      </c>
      <c r="F66">
        <v>9.5</v>
      </c>
      <c r="G66">
        <v>2.2000000000000002</v>
      </c>
    </row>
    <row r="67" spans="2:7" x14ac:dyDescent="0.25">
      <c r="B67">
        <v>30</v>
      </c>
      <c r="C67">
        <v>55</v>
      </c>
      <c r="D67">
        <v>105</v>
      </c>
      <c r="E67">
        <v>110</v>
      </c>
      <c r="F67">
        <v>11</v>
      </c>
      <c r="G67">
        <v>2.7</v>
      </c>
    </row>
    <row r="68" spans="2:7" x14ac:dyDescent="0.25">
      <c r="B68">
        <v>60</v>
      </c>
      <c r="C68">
        <v>70</v>
      </c>
      <c r="D68">
        <v>90</v>
      </c>
      <c r="E68">
        <v>95</v>
      </c>
      <c r="F68">
        <v>9.5</v>
      </c>
      <c r="G68">
        <v>3</v>
      </c>
    </row>
    <row r="69" spans="2:7" x14ac:dyDescent="0.25">
      <c r="B69">
        <v>40</v>
      </c>
      <c r="C69">
        <v>80</v>
      </c>
      <c r="D69">
        <v>100</v>
      </c>
      <c r="E69">
        <v>105</v>
      </c>
      <c r="F69">
        <v>10.5</v>
      </c>
      <c r="G69">
        <v>3.3</v>
      </c>
    </row>
    <row r="70" spans="2:7" x14ac:dyDescent="0.25">
      <c r="B70">
        <v>40</v>
      </c>
      <c r="C70">
        <v>50</v>
      </c>
      <c r="D70">
        <v>105</v>
      </c>
      <c r="E70">
        <v>110</v>
      </c>
      <c r="F70">
        <v>11</v>
      </c>
      <c r="G70">
        <v>3</v>
      </c>
    </row>
    <row r="71" spans="2:7" x14ac:dyDescent="0.25">
      <c r="B71">
        <v>50</v>
      </c>
      <c r="C71">
        <v>65</v>
      </c>
      <c r="D71">
        <v>110</v>
      </c>
      <c r="E71">
        <v>120</v>
      </c>
      <c r="F71">
        <v>12</v>
      </c>
      <c r="G71">
        <v>1.4</v>
      </c>
    </row>
    <row r="72" spans="2:7" x14ac:dyDescent="0.25">
      <c r="B72">
        <v>40</v>
      </c>
      <c r="C72">
        <v>50</v>
      </c>
      <c r="D72">
        <v>85</v>
      </c>
      <c r="E72">
        <v>95</v>
      </c>
      <c r="F72">
        <v>9.5</v>
      </c>
      <c r="G72">
        <v>2.2999999999999998</v>
      </c>
    </row>
    <row r="73" spans="2:7" x14ac:dyDescent="0.25">
      <c r="B73">
        <v>40</v>
      </c>
      <c r="C73">
        <v>70</v>
      </c>
      <c r="D73">
        <v>95</v>
      </c>
      <c r="E73">
        <v>95</v>
      </c>
      <c r="F73">
        <v>9.5</v>
      </c>
      <c r="G73">
        <v>2.9</v>
      </c>
    </row>
    <row r="74" spans="2:7" x14ac:dyDescent="0.25">
      <c r="B74">
        <v>40</v>
      </c>
      <c r="C74">
        <v>60</v>
      </c>
      <c r="D74">
        <v>75</v>
      </c>
      <c r="E74">
        <v>85</v>
      </c>
      <c r="F74">
        <v>11</v>
      </c>
      <c r="G74">
        <v>2.9</v>
      </c>
    </row>
    <row r="75" spans="2:7" x14ac:dyDescent="0.25">
      <c r="B75">
        <v>30</v>
      </c>
      <c r="C75">
        <v>50</v>
      </c>
      <c r="D75">
        <v>110</v>
      </c>
      <c r="E75">
        <v>115</v>
      </c>
      <c r="F75">
        <v>14</v>
      </c>
      <c r="G75">
        <v>2.7</v>
      </c>
    </row>
    <row r="76" spans="2:7" x14ac:dyDescent="0.25">
      <c r="B76" s="11"/>
      <c r="C76" s="11"/>
      <c r="D76" s="11"/>
      <c r="E76" s="7"/>
    </row>
    <row r="77" spans="2:7" x14ac:dyDescent="0.25">
      <c r="B77">
        <v>50</v>
      </c>
      <c r="C77">
        <v>55</v>
      </c>
      <c r="D77">
        <v>135</v>
      </c>
      <c r="E77">
        <v>140</v>
      </c>
      <c r="F77">
        <v>14</v>
      </c>
      <c r="G77">
        <v>2.5</v>
      </c>
    </row>
    <row r="78" spans="2:7" x14ac:dyDescent="0.25">
      <c r="B78">
        <v>60</v>
      </c>
      <c r="C78">
        <v>60</v>
      </c>
      <c r="D78">
        <v>75</v>
      </c>
      <c r="E78">
        <v>80</v>
      </c>
      <c r="F78">
        <v>8</v>
      </c>
      <c r="G78">
        <v>1.6</v>
      </c>
    </row>
    <row r="79" spans="2:7" x14ac:dyDescent="0.25">
      <c r="B79">
        <v>50</v>
      </c>
      <c r="C79">
        <v>65</v>
      </c>
      <c r="D79">
        <v>80</v>
      </c>
      <c r="E79">
        <v>85</v>
      </c>
      <c r="F79">
        <v>8.5</v>
      </c>
      <c r="G79">
        <v>1.3</v>
      </c>
    </row>
    <row r="80" spans="2:7" x14ac:dyDescent="0.25">
      <c r="B80">
        <v>40</v>
      </c>
      <c r="C80">
        <v>70</v>
      </c>
      <c r="D80">
        <v>80</v>
      </c>
      <c r="E80">
        <v>85</v>
      </c>
    </row>
    <row r="81" spans="1:7" x14ac:dyDescent="0.25">
      <c r="B81">
        <v>40</v>
      </c>
      <c r="C81" s="7"/>
      <c r="D81" s="7"/>
      <c r="E81" s="7"/>
    </row>
    <row r="90" spans="1:7" x14ac:dyDescent="0.25">
      <c r="A90" t="s">
        <v>87</v>
      </c>
      <c r="B90">
        <f>COUNT(B3:B81)</f>
        <v>78</v>
      </c>
      <c r="C90">
        <f>COUNT(C3:C81)</f>
        <v>77</v>
      </c>
      <c r="D90">
        <f>COUNT(D3:D81)</f>
        <v>77</v>
      </c>
      <c r="E90">
        <f>COUNT(E3:E81)</f>
        <v>77</v>
      </c>
      <c r="F90">
        <f t="shared" ref="F90:G90" si="0">COUNT(F3:F81)</f>
        <v>72</v>
      </c>
      <c r="G90">
        <f t="shared" si="0"/>
        <v>72</v>
      </c>
    </row>
    <row r="91" spans="1:7" x14ac:dyDescent="0.25">
      <c r="B91" s="4">
        <f>1-(B90/79)</f>
        <v>1.2658227848101222E-2</v>
      </c>
      <c r="C91" s="4">
        <f>1-(C90/79)</f>
        <v>2.5316455696202556E-2</v>
      </c>
      <c r="D91" s="4">
        <f>1-(D90/79)</f>
        <v>2.5316455696202556E-2</v>
      </c>
      <c r="E91" s="4">
        <f>1-(E90/79)</f>
        <v>2.5316455696202556E-2</v>
      </c>
      <c r="F91" s="4">
        <f t="shared" ref="F91:G91" si="1">1-(F90/79)</f>
        <v>8.8607594936708889E-2</v>
      </c>
      <c r="G91" s="4">
        <f t="shared" si="1"/>
        <v>8.8607594936708889E-2</v>
      </c>
    </row>
    <row r="93" spans="1:7" x14ac:dyDescent="0.25">
      <c r="A93" t="s">
        <v>47</v>
      </c>
      <c r="B93" s="12">
        <f>AVERAGE(B3:B81)</f>
        <v>50.448717948717949</v>
      </c>
      <c r="C93" s="12">
        <f>AVERAGE(C3:C81)</f>
        <v>68.896103896103895</v>
      </c>
      <c r="D93" s="12">
        <f>AVERAGE(D3:D81)</f>
        <v>95.064935064935071</v>
      </c>
      <c r="E93" s="12">
        <f>AVERAGE(E3:E81)</f>
        <v>100.77922077922078</v>
      </c>
      <c r="F93" s="12">
        <f t="shared" ref="F93:G93" si="2">AVERAGE(F3:F81)</f>
        <v>10.736111111111111</v>
      </c>
      <c r="G93" s="12">
        <f t="shared" si="2"/>
        <v>2.7041666666666671</v>
      </c>
    </row>
    <row r="94" spans="1:7" x14ac:dyDescent="0.25">
      <c r="A94" t="s">
        <v>48</v>
      </c>
      <c r="B94" s="12">
        <f>AVEDEV(B3:B81)</f>
        <v>12.953648915187358</v>
      </c>
      <c r="C94" s="12">
        <f>AVEDEV(C3:C81)</f>
        <v>10.612244897959181</v>
      </c>
      <c r="D94" s="12">
        <f>AVEDEV(D3:D81)</f>
        <v>14.619666048237479</v>
      </c>
      <c r="E94" s="12">
        <f>AVEDEV(E3:E81)</f>
        <v>15.135773317591504</v>
      </c>
      <c r="F94" s="12">
        <f t="shared" ref="F94:G94" si="3">AVEDEV(F3:F81)</f>
        <v>1.3398919753086416</v>
      </c>
      <c r="G94" s="12">
        <f t="shared" si="3"/>
        <v>0.64606481481481504</v>
      </c>
    </row>
    <row r="95" spans="1:7" x14ac:dyDescent="0.25">
      <c r="A95" t="s">
        <v>49</v>
      </c>
      <c r="B95" s="13">
        <f>VARP(B3:B81)</f>
        <v>257.81147271531887</v>
      </c>
      <c r="C95" s="13">
        <f>VARP(C3:C81)</f>
        <v>193.26193287232249</v>
      </c>
      <c r="D95" s="13">
        <f>VARP(D3:D81)</f>
        <v>433.43734187890033</v>
      </c>
      <c r="E95" s="13">
        <f>VARP(E3:E81)</f>
        <v>505.88632147073707</v>
      </c>
      <c r="F95" s="13">
        <f t="shared" ref="F95:G95" si="4">VARP(F3:F81)</f>
        <v>3.2428626543209877</v>
      </c>
      <c r="G95" s="13">
        <f t="shared" si="4"/>
        <v>0.6251215277777773</v>
      </c>
    </row>
    <row r="96" spans="1:7" x14ac:dyDescent="0.25">
      <c r="A96" t="s">
        <v>50</v>
      </c>
      <c r="B96" s="13">
        <f>STDEVP(B3:B81)</f>
        <v>16.05650873369796</v>
      </c>
      <c r="C96" s="13">
        <f>STDEVP(C3:C81)</f>
        <v>13.90186796341853</v>
      </c>
      <c r="D96" s="13">
        <f>STDEVP(D3:D81)</f>
        <v>20.819158049231969</v>
      </c>
      <c r="E96" s="13">
        <f>STDEVP(E3:E81)</f>
        <v>22.491916802948055</v>
      </c>
      <c r="F96" s="13">
        <f t="shared" ref="F96:G96" si="5">STDEVP(F3:F81)</f>
        <v>1.8007950061905957</v>
      </c>
      <c r="G96" s="13">
        <f t="shared" si="5"/>
        <v>0.79064627222151451</v>
      </c>
    </row>
    <row r="97" spans="1:7" x14ac:dyDescent="0.25">
      <c r="A97" t="s">
        <v>51</v>
      </c>
      <c r="B97" s="14">
        <f>B96/B93</f>
        <v>0.31827387070608409</v>
      </c>
      <c r="C97" s="14">
        <f>C96/C93</f>
        <v>0.20178017590635755</v>
      </c>
      <c r="D97" s="14">
        <f>D96/D93</f>
        <v>0.2189993401353636</v>
      </c>
      <c r="E97" s="14">
        <f>E96/E93</f>
        <v>0.22318010229729385</v>
      </c>
      <c r="F97" s="14">
        <f t="shared" ref="F97:G97" si="6">F96/F93</f>
        <v>0.16773252321568291</v>
      </c>
      <c r="G97" s="14">
        <f t="shared" si="6"/>
        <v>0.29238074781689283</v>
      </c>
    </row>
    <row r="98" spans="1:7" x14ac:dyDescent="0.25">
      <c r="B98" s="13"/>
      <c r="C98" s="13"/>
      <c r="D98" s="13"/>
      <c r="E98" s="13"/>
      <c r="F98" s="13"/>
      <c r="G98" s="13"/>
    </row>
    <row r="99" spans="1:7" x14ac:dyDescent="0.25">
      <c r="A99" t="s">
        <v>52</v>
      </c>
      <c r="B99" s="13">
        <f>(MAX(B3:B81)-MIN(B3:B81))/AVERAGE(B3:B81)</f>
        <v>1.3875476493011436</v>
      </c>
      <c r="C99" s="13">
        <f>(MAX(C3:C81)-MIN(C3:C81))/AVERAGE(C3:C81)</f>
        <v>1.233741753063148</v>
      </c>
      <c r="D99" s="13">
        <f>(MAX(D3:D81)-MIN(D3:D81))/AVERAGE(D3:D81)</f>
        <v>1.262295081967213</v>
      </c>
      <c r="E99" s="13">
        <f>(MAX(E3:E81)-MIN(E3:E81))/AVERAGE(E3:E81)</f>
        <v>1.3891752577319587</v>
      </c>
      <c r="F99" s="13">
        <f t="shared" ref="F99:G99" si="7">(MAX(F3:F81)-MIN(F3:F81))/AVERAGE(F3:F81)</f>
        <v>1.1642949547218628</v>
      </c>
      <c r="G99" s="13">
        <f t="shared" si="7"/>
        <v>1.1833590138674883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3.2" x14ac:dyDescent="0.25"/>
  <cols>
    <col min="1" max="1" width="14.44140625" bestFit="1" customWidth="1"/>
    <col min="2" max="2" width="26.77734375" bestFit="1" customWidth="1"/>
    <col min="3" max="3" width="30.77734375" bestFit="1" customWidth="1"/>
    <col min="4" max="4" width="11.5546875" bestFit="1" customWidth="1"/>
    <col min="5" max="5" width="23" bestFit="1" customWidth="1"/>
  </cols>
  <sheetData>
    <row r="1" spans="1:5" x14ac:dyDescent="0.25">
      <c r="A1" s="2" t="s">
        <v>63</v>
      </c>
      <c r="B1" s="2" t="s">
        <v>77</v>
      </c>
      <c r="C1" s="2" t="s">
        <v>78</v>
      </c>
      <c r="D1" s="2" t="s">
        <v>65</v>
      </c>
      <c r="E1" s="2" t="s">
        <v>66</v>
      </c>
    </row>
    <row r="2" spans="1:5" x14ac:dyDescent="0.25">
      <c r="B2" t="s">
        <v>64</v>
      </c>
    </row>
    <row r="3" spans="1:5" x14ac:dyDescent="0.25">
      <c r="A3" t="s">
        <v>67</v>
      </c>
      <c r="B3" t="s">
        <v>68</v>
      </c>
      <c r="C3">
        <v>14.8</v>
      </c>
      <c r="D3">
        <v>22</v>
      </c>
      <c r="E3">
        <v>44</v>
      </c>
    </row>
    <row r="4" spans="1:5" x14ac:dyDescent="0.25">
      <c r="A4" t="s">
        <v>69</v>
      </c>
      <c r="B4" t="s">
        <v>70</v>
      </c>
      <c r="C4">
        <v>18.5</v>
      </c>
      <c r="D4">
        <v>42</v>
      </c>
      <c r="E4">
        <v>67</v>
      </c>
    </row>
    <row r="5" spans="1:5" x14ac:dyDescent="0.25">
      <c r="A5" t="s">
        <v>71</v>
      </c>
      <c r="B5" t="s">
        <v>72</v>
      </c>
      <c r="C5">
        <v>20.5</v>
      </c>
      <c r="D5">
        <v>26</v>
      </c>
      <c r="E5">
        <v>72</v>
      </c>
    </row>
    <row r="6" spans="1:5" x14ac:dyDescent="0.25">
      <c r="A6" t="s">
        <v>73</v>
      </c>
      <c r="B6" t="s">
        <v>74</v>
      </c>
      <c r="C6">
        <v>19.2</v>
      </c>
      <c r="D6">
        <v>17</v>
      </c>
      <c r="E6">
        <v>55</v>
      </c>
    </row>
    <row r="7" spans="1:5" x14ac:dyDescent="0.25">
      <c r="A7" t="s">
        <v>75</v>
      </c>
      <c r="B7" t="s">
        <v>76</v>
      </c>
      <c r="C7">
        <v>13.3</v>
      </c>
      <c r="D7">
        <v>28</v>
      </c>
      <c r="E7">
        <v>53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J3" sqref="J3"/>
    </sheetView>
  </sheetViews>
  <sheetFormatPr defaultRowHeight="13.2" x14ac:dyDescent="0.25"/>
  <cols>
    <col min="1" max="1" width="15" customWidth="1"/>
    <col min="2" max="2" width="12" bestFit="1" customWidth="1"/>
    <col min="5" max="5" width="12" bestFit="1" customWidth="1"/>
  </cols>
  <sheetData>
    <row r="1" spans="1:22" ht="52.8" x14ac:dyDescent="0.25">
      <c r="A1" s="49" t="s">
        <v>89</v>
      </c>
      <c r="B1" s="49" t="s">
        <v>92</v>
      </c>
      <c r="C1" s="49" t="s">
        <v>93</v>
      </c>
      <c r="D1" s="49" t="s">
        <v>94</v>
      </c>
      <c r="E1" s="49" t="s">
        <v>95</v>
      </c>
      <c r="F1" s="53" t="s">
        <v>110</v>
      </c>
      <c r="G1" s="49" t="s">
        <v>96</v>
      </c>
      <c r="H1" s="53" t="s">
        <v>110</v>
      </c>
      <c r="I1" s="49" t="s">
        <v>97</v>
      </c>
      <c r="J1" s="53" t="s">
        <v>110</v>
      </c>
      <c r="K1" s="49" t="s">
        <v>98</v>
      </c>
      <c r="L1" s="49" t="s">
        <v>99</v>
      </c>
      <c r="M1" s="49" t="s">
        <v>100</v>
      </c>
      <c r="N1" s="49" t="s">
        <v>101</v>
      </c>
      <c r="O1" s="49" t="s">
        <v>102</v>
      </c>
      <c r="P1" s="49" t="s">
        <v>103</v>
      </c>
      <c r="Q1" s="49" t="s">
        <v>104</v>
      </c>
      <c r="R1" s="49" t="s">
        <v>105</v>
      </c>
      <c r="S1" s="49" t="s">
        <v>106</v>
      </c>
      <c r="T1" s="49" t="s">
        <v>107</v>
      </c>
      <c r="U1" s="49" t="s">
        <v>108</v>
      </c>
      <c r="V1" s="49" t="s">
        <v>109</v>
      </c>
    </row>
    <row r="2" spans="1:22" x14ac:dyDescent="0.25">
      <c r="A2">
        <v>1</v>
      </c>
      <c r="B2">
        <v>87.5</v>
      </c>
      <c r="C2">
        <v>85</v>
      </c>
      <c r="D2">
        <v>87.5</v>
      </c>
      <c r="E2">
        <v>90</v>
      </c>
      <c r="F2" s="50">
        <f>(40*(E2/100)*50)/40</f>
        <v>45</v>
      </c>
      <c r="G2">
        <v>87.5</v>
      </c>
      <c r="H2" s="50">
        <f>(40*(G2/100)*50)/40</f>
        <v>43.75</v>
      </c>
      <c r="I2">
        <v>87.5</v>
      </c>
      <c r="J2" s="50">
        <f>(40*(I2/100)*50)/40</f>
        <v>43.75</v>
      </c>
      <c r="K2">
        <v>80</v>
      </c>
      <c r="L2">
        <v>90</v>
      </c>
      <c r="M2">
        <v>90</v>
      </c>
      <c r="N2">
        <v>80</v>
      </c>
      <c r="O2">
        <v>92.5</v>
      </c>
      <c r="P2">
        <v>90</v>
      </c>
      <c r="Q2">
        <v>80</v>
      </c>
      <c r="R2">
        <v>85</v>
      </c>
      <c r="S2">
        <v>75</v>
      </c>
      <c r="T2">
        <v>80</v>
      </c>
      <c r="U2">
        <v>90</v>
      </c>
      <c r="V2">
        <v>77.5</v>
      </c>
    </row>
    <row r="3" spans="1:22" x14ac:dyDescent="0.25">
      <c r="A3">
        <v>2</v>
      </c>
      <c r="B3">
        <v>75</v>
      </c>
      <c r="C3">
        <v>92.5</v>
      </c>
      <c r="D3">
        <v>82.5</v>
      </c>
      <c r="E3">
        <v>75</v>
      </c>
      <c r="F3" s="50">
        <f t="shared" ref="F3:J11" si="0">(40*(E3/100)*50)/40</f>
        <v>37.5</v>
      </c>
      <c r="G3">
        <v>97.5</v>
      </c>
      <c r="H3" s="50">
        <f t="shared" si="0"/>
        <v>48.75</v>
      </c>
      <c r="I3">
        <v>87.5</v>
      </c>
      <c r="J3" s="50">
        <f t="shared" ref="J3:J6" si="1">(40*(I3/100)*50)/40</f>
        <v>43.75</v>
      </c>
      <c r="K3">
        <v>95</v>
      </c>
      <c r="L3">
        <v>87.5</v>
      </c>
      <c r="M3">
        <v>85</v>
      </c>
      <c r="N3">
        <v>97.5</v>
      </c>
      <c r="O3">
        <v>87.5</v>
      </c>
      <c r="P3">
        <v>95</v>
      </c>
      <c r="Q3">
        <v>95</v>
      </c>
      <c r="R3">
        <v>90</v>
      </c>
      <c r="S3">
        <v>92.5</v>
      </c>
      <c r="T3">
        <v>97.5</v>
      </c>
      <c r="U3">
        <v>92.5</v>
      </c>
      <c r="V3">
        <v>95</v>
      </c>
    </row>
    <row r="4" spans="1:22" x14ac:dyDescent="0.25">
      <c r="A4">
        <v>3</v>
      </c>
      <c r="B4">
        <v>72.5</v>
      </c>
      <c r="C4">
        <v>85</v>
      </c>
      <c r="D4">
        <v>87.5</v>
      </c>
      <c r="E4">
        <v>75</v>
      </c>
      <c r="F4" s="50">
        <f t="shared" si="0"/>
        <v>37.5</v>
      </c>
      <c r="G4">
        <v>87.5</v>
      </c>
      <c r="H4" s="50">
        <f t="shared" si="0"/>
        <v>43.75</v>
      </c>
      <c r="I4">
        <v>90</v>
      </c>
      <c r="J4" s="50">
        <f t="shared" si="1"/>
        <v>45</v>
      </c>
      <c r="K4">
        <v>82.5</v>
      </c>
      <c r="L4">
        <v>72.5</v>
      </c>
      <c r="M4">
        <v>85</v>
      </c>
      <c r="N4">
        <v>85</v>
      </c>
      <c r="O4">
        <v>75</v>
      </c>
      <c r="P4">
        <v>90</v>
      </c>
      <c r="Q4">
        <v>82.5</v>
      </c>
      <c r="R4">
        <v>87.5</v>
      </c>
      <c r="S4">
        <v>95</v>
      </c>
      <c r="T4">
        <v>87.5</v>
      </c>
      <c r="U4">
        <v>90</v>
      </c>
      <c r="V4">
        <v>97.5</v>
      </c>
    </row>
    <row r="5" spans="1:22" x14ac:dyDescent="0.25">
      <c r="A5">
        <v>4</v>
      </c>
      <c r="B5">
        <v>75</v>
      </c>
      <c r="C5">
        <v>87.5</v>
      </c>
      <c r="D5">
        <v>97.5</v>
      </c>
      <c r="E5">
        <v>77.5</v>
      </c>
      <c r="F5" s="50">
        <f t="shared" si="0"/>
        <v>38.75</v>
      </c>
      <c r="G5">
        <v>90</v>
      </c>
      <c r="H5" s="50">
        <f t="shared" si="0"/>
        <v>45</v>
      </c>
      <c r="I5">
        <v>100</v>
      </c>
      <c r="J5" s="50">
        <f t="shared" si="1"/>
        <v>50</v>
      </c>
      <c r="K5">
        <v>92.5</v>
      </c>
      <c r="L5">
        <v>80</v>
      </c>
      <c r="M5">
        <v>90</v>
      </c>
      <c r="N5">
        <v>95</v>
      </c>
      <c r="O5">
        <v>85</v>
      </c>
      <c r="P5">
        <v>87.5</v>
      </c>
      <c r="Q5">
        <v>92.5</v>
      </c>
      <c r="R5">
        <v>50</v>
      </c>
      <c r="S5">
        <v>85</v>
      </c>
      <c r="T5">
        <v>95</v>
      </c>
      <c r="U5">
        <v>52.5</v>
      </c>
      <c r="V5">
        <v>87.5</v>
      </c>
    </row>
    <row r="6" spans="1:22" x14ac:dyDescent="0.25">
      <c r="A6">
        <v>5</v>
      </c>
      <c r="B6">
        <v>77.5</v>
      </c>
      <c r="C6">
        <v>90</v>
      </c>
      <c r="D6">
        <v>95</v>
      </c>
      <c r="E6">
        <v>80</v>
      </c>
      <c r="F6" s="50">
        <f t="shared" si="0"/>
        <v>40</v>
      </c>
      <c r="G6">
        <v>90</v>
      </c>
      <c r="H6" s="50">
        <f t="shared" si="0"/>
        <v>45</v>
      </c>
      <c r="I6">
        <v>95</v>
      </c>
      <c r="J6" s="50">
        <f t="shared" si="1"/>
        <v>47.5</v>
      </c>
      <c r="K6">
        <v>80</v>
      </c>
      <c r="L6">
        <v>90</v>
      </c>
      <c r="M6">
        <v>25</v>
      </c>
      <c r="N6">
        <v>82.5</v>
      </c>
      <c r="O6">
        <v>90</v>
      </c>
      <c r="P6">
        <v>27.5</v>
      </c>
      <c r="Q6">
        <v>80</v>
      </c>
      <c r="R6">
        <v>70</v>
      </c>
      <c r="S6">
        <v>100</v>
      </c>
      <c r="T6">
        <v>82.5</v>
      </c>
      <c r="U6">
        <v>72.5</v>
      </c>
      <c r="V6">
        <v>100</v>
      </c>
    </row>
    <row r="7" spans="1:22" x14ac:dyDescent="0.25">
      <c r="A7">
        <v>6</v>
      </c>
      <c r="C7">
        <v>92.5</v>
      </c>
      <c r="D7">
        <v>92.5</v>
      </c>
      <c r="G7">
        <v>97.5</v>
      </c>
      <c r="H7" s="50">
        <f t="shared" si="0"/>
        <v>48.75</v>
      </c>
      <c r="I7">
        <v>95</v>
      </c>
      <c r="J7" s="50">
        <f t="shared" si="0"/>
        <v>47.5</v>
      </c>
      <c r="L7">
        <v>80</v>
      </c>
      <c r="M7">
        <v>87.5</v>
      </c>
      <c r="O7">
        <v>82.5</v>
      </c>
      <c r="P7">
        <v>90</v>
      </c>
      <c r="R7">
        <v>72.5</v>
      </c>
      <c r="S7">
        <v>87.5</v>
      </c>
      <c r="U7">
        <v>75</v>
      </c>
      <c r="V7">
        <v>95</v>
      </c>
    </row>
    <row r="8" spans="1:22" x14ac:dyDescent="0.25">
      <c r="A8">
        <v>7</v>
      </c>
      <c r="C8">
        <v>95</v>
      </c>
      <c r="D8">
        <v>95</v>
      </c>
      <c r="G8">
        <v>95</v>
      </c>
      <c r="H8" s="50">
        <f t="shared" si="0"/>
        <v>47.5</v>
      </c>
      <c r="I8">
        <v>97.5</v>
      </c>
      <c r="J8" s="50">
        <f t="shared" si="0"/>
        <v>48.75</v>
      </c>
      <c r="L8">
        <v>92.5</v>
      </c>
      <c r="M8">
        <v>85</v>
      </c>
      <c r="O8">
        <v>95</v>
      </c>
      <c r="P8">
        <v>87.5</v>
      </c>
      <c r="R8">
        <v>60</v>
      </c>
      <c r="S8">
        <v>87.5</v>
      </c>
      <c r="U8">
        <v>62.5</v>
      </c>
      <c r="V8">
        <v>95</v>
      </c>
    </row>
    <row r="9" spans="1:22" x14ac:dyDescent="0.25">
      <c r="A9">
        <v>8</v>
      </c>
      <c r="C9">
        <v>82.5</v>
      </c>
      <c r="D9">
        <v>92.5</v>
      </c>
      <c r="G9">
        <v>87.5</v>
      </c>
      <c r="H9" s="50">
        <f t="shared" si="0"/>
        <v>43.75</v>
      </c>
      <c r="I9">
        <v>97.5</v>
      </c>
      <c r="J9" s="50">
        <f t="shared" si="0"/>
        <v>48.75</v>
      </c>
      <c r="L9">
        <v>95</v>
      </c>
      <c r="M9">
        <v>92.5</v>
      </c>
      <c r="O9">
        <v>97.5</v>
      </c>
      <c r="P9">
        <v>92.5</v>
      </c>
      <c r="R9">
        <v>77.5</v>
      </c>
      <c r="S9">
        <v>92.5</v>
      </c>
      <c r="U9">
        <v>80</v>
      </c>
      <c r="V9">
        <v>92.5</v>
      </c>
    </row>
    <row r="10" spans="1:22" x14ac:dyDescent="0.25">
      <c r="A10">
        <v>9</v>
      </c>
      <c r="C10">
        <v>92.5</v>
      </c>
      <c r="D10">
        <v>97.5</v>
      </c>
      <c r="G10">
        <v>95</v>
      </c>
      <c r="H10" s="50">
        <f t="shared" si="0"/>
        <v>47.5</v>
      </c>
      <c r="I10">
        <v>97.5</v>
      </c>
      <c r="J10" s="50">
        <f t="shared" si="0"/>
        <v>48.75</v>
      </c>
      <c r="L10">
        <v>92.5</v>
      </c>
      <c r="M10">
        <v>90</v>
      </c>
      <c r="O10">
        <v>97.5</v>
      </c>
      <c r="P10">
        <v>87.5</v>
      </c>
      <c r="R10">
        <v>95</v>
      </c>
      <c r="S10">
        <v>85</v>
      </c>
      <c r="U10">
        <v>67.5</v>
      </c>
      <c r="V10">
        <v>87.5</v>
      </c>
    </row>
    <row r="11" spans="1:22" x14ac:dyDescent="0.25">
      <c r="A11">
        <v>10</v>
      </c>
      <c r="C11">
        <v>90</v>
      </c>
      <c r="D11">
        <v>92.5</v>
      </c>
      <c r="G11" s="8">
        <v>92.5</v>
      </c>
      <c r="H11" s="50">
        <f t="shared" si="0"/>
        <v>46.25</v>
      </c>
      <c r="I11">
        <v>97.5</v>
      </c>
      <c r="J11" s="50">
        <f t="shared" si="0"/>
        <v>48.75</v>
      </c>
      <c r="L11">
        <v>90</v>
      </c>
      <c r="M11">
        <v>60</v>
      </c>
      <c r="O11">
        <v>90</v>
      </c>
      <c r="P11">
        <v>70</v>
      </c>
      <c r="R11">
        <v>72.5</v>
      </c>
      <c r="S11">
        <v>90</v>
      </c>
      <c r="U11">
        <v>77.5</v>
      </c>
      <c r="V11">
        <v>92.5</v>
      </c>
    </row>
    <row r="13" spans="1:22" x14ac:dyDescent="0.25">
      <c r="A13" s="50"/>
      <c r="B13" s="50">
        <f>COUNT(B2:B6)</f>
        <v>5</v>
      </c>
      <c r="C13" s="50">
        <f>COUNT(C2:C11)</f>
        <v>10</v>
      </c>
      <c r="D13" s="50">
        <f>COUNT(D2:D11)</f>
        <v>10</v>
      </c>
      <c r="E13" s="50">
        <f>COUNT(E2:E11)</f>
        <v>5</v>
      </c>
      <c r="F13" s="50"/>
      <c r="G13" s="50">
        <f>COUNT(G2:G11)</f>
        <v>10</v>
      </c>
      <c r="H13" s="50"/>
      <c r="I13" s="50">
        <f>COUNT(I2:I11)</f>
        <v>10</v>
      </c>
      <c r="J13" s="50"/>
      <c r="K13" s="50">
        <f t="shared" ref="K13:T13" si="2">COUNT(K2:K6)</f>
        <v>5</v>
      </c>
      <c r="L13" s="50">
        <f>COUNT(L2:L11)</f>
        <v>10</v>
      </c>
      <c r="M13" s="50">
        <f>COUNT(M2:M11)</f>
        <v>10</v>
      </c>
      <c r="N13" s="50">
        <f t="shared" si="2"/>
        <v>5</v>
      </c>
      <c r="O13" s="50">
        <f>COUNT(O2:O11)</f>
        <v>10</v>
      </c>
      <c r="P13" s="50">
        <f>COUNT(P2:P11)</f>
        <v>10</v>
      </c>
      <c r="Q13" s="50">
        <f t="shared" si="2"/>
        <v>5</v>
      </c>
      <c r="R13" s="50">
        <f>COUNT(R2:R11)</f>
        <v>10</v>
      </c>
      <c r="S13" s="50">
        <f t="shared" si="2"/>
        <v>5</v>
      </c>
      <c r="T13" s="50">
        <f t="shared" si="2"/>
        <v>5</v>
      </c>
      <c r="U13" s="50">
        <f>COUNT(U2:U11)</f>
        <v>10</v>
      </c>
      <c r="V13" s="50">
        <f>COUNT(V2:V11)</f>
        <v>10</v>
      </c>
    </row>
    <row r="14" spans="1:22" x14ac:dyDescent="0.25">
      <c r="A14" s="50" t="s">
        <v>88</v>
      </c>
      <c r="B14" s="51">
        <f t="shared" ref="B14:V14" si="3">(B13/87)</f>
        <v>5.7471264367816091E-2</v>
      </c>
      <c r="C14" s="51">
        <f t="shared" si="3"/>
        <v>0.11494252873563218</v>
      </c>
      <c r="D14" s="51">
        <f t="shared" si="3"/>
        <v>0.11494252873563218</v>
      </c>
      <c r="E14" s="51">
        <f t="shared" si="3"/>
        <v>5.7471264367816091E-2</v>
      </c>
      <c r="F14" s="51"/>
      <c r="G14" s="51">
        <f t="shared" si="3"/>
        <v>0.11494252873563218</v>
      </c>
      <c r="H14" s="51"/>
      <c r="I14" s="51">
        <f t="shared" si="3"/>
        <v>0.11494252873563218</v>
      </c>
      <c r="J14" s="51"/>
      <c r="K14" s="51">
        <f t="shared" si="3"/>
        <v>5.7471264367816091E-2</v>
      </c>
      <c r="L14" s="51">
        <f t="shared" si="3"/>
        <v>0.11494252873563218</v>
      </c>
      <c r="M14" s="51">
        <f t="shared" si="3"/>
        <v>0.11494252873563218</v>
      </c>
      <c r="N14" s="51">
        <f t="shared" si="3"/>
        <v>5.7471264367816091E-2</v>
      </c>
      <c r="O14" s="51">
        <f t="shared" si="3"/>
        <v>0.11494252873563218</v>
      </c>
      <c r="P14" s="51">
        <f t="shared" si="3"/>
        <v>0.11494252873563218</v>
      </c>
      <c r="Q14" s="51">
        <f t="shared" si="3"/>
        <v>5.7471264367816091E-2</v>
      </c>
      <c r="R14" s="51">
        <f t="shared" si="3"/>
        <v>0.11494252873563218</v>
      </c>
      <c r="S14" s="51">
        <f t="shared" si="3"/>
        <v>5.7471264367816091E-2</v>
      </c>
      <c r="T14" s="51">
        <f t="shared" si="3"/>
        <v>5.7471264367816091E-2</v>
      </c>
      <c r="U14" s="51">
        <f t="shared" si="3"/>
        <v>0.11494252873563218</v>
      </c>
      <c r="V14" s="51">
        <f t="shared" si="3"/>
        <v>0.11494252873563218</v>
      </c>
    </row>
    <row r="15" spans="1:22" x14ac:dyDescent="0.25">
      <c r="A15" t="s">
        <v>47</v>
      </c>
      <c r="B15" s="17">
        <f t="shared" ref="B15:V15" si="4">AVERAGE(B2:B6)</f>
        <v>77.5</v>
      </c>
      <c r="C15" s="17">
        <f t="shared" si="4"/>
        <v>88</v>
      </c>
      <c r="D15" s="17">
        <f t="shared" si="4"/>
        <v>90</v>
      </c>
      <c r="E15" s="37">
        <f t="shared" si="4"/>
        <v>79.5</v>
      </c>
      <c r="F15" s="37"/>
      <c r="G15" s="37">
        <f t="shared" si="4"/>
        <v>90.5</v>
      </c>
      <c r="H15" s="37"/>
      <c r="I15" s="37">
        <f t="shared" si="4"/>
        <v>92</v>
      </c>
      <c r="J15" s="37">
        <f t="shared" si="4"/>
        <v>46</v>
      </c>
      <c r="K15" s="37">
        <f t="shared" si="4"/>
        <v>86</v>
      </c>
      <c r="L15" s="37">
        <f t="shared" si="4"/>
        <v>84</v>
      </c>
      <c r="M15" s="37">
        <f t="shared" si="4"/>
        <v>75</v>
      </c>
      <c r="N15" s="37">
        <f t="shared" si="4"/>
        <v>88</v>
      </c>
      <c r="O15" s="37">
        <f t="shared" si="4"/>
        <v>86</v>
      </c>
      <c r="P15" s="37">
        <f t="shared" si="4"/>
        <v>78</v>
      </c>
      <c r="Q15" s="37">
        <f t="shared" si="4"/>
        <v>86</v>
      </c>
      <c r="R15" s="37">
        <f t="shared" si="4"/>
        <v>76.5</v>
      </c>
      <c r="S15" s="37">
        <f t="shared" si="4"/>
        <v>89.5</v>
      </c>
      <c r="T15" s="37">
        <f t="shared" si="4"/>
        <v>88.5</v>
      </c>
      <c r="U15" s="37">
        <f t="shared" si="4"/>
        <v>79.5</v>
      </c>
      <c r="V15" s="37">
        <f t="shared" si="4"/>
        <v>91.5</v>
      </c>
    </row>
    <row r="16" spans="1:22" x14ac:dyDescent="0.25">
      <c r="A16" t="s">
        <v>48</v>
      </c>
      <c r="B16" s="2">
        <f t="shared" ref="B16:V16" si="5">AVEDEV(B2:B6)</f>
        <v>4</v>
      </c>
      <c r="C16" s="2">
        <f t="shared" si="5"/>
        <v>2.6</v>
      </c>
      <c r="D16" s="2">
        <f t="shared" si="5"/>
        <v>5</v>
      </c>
      <c r="E16" s="37">
        <f t="shared" si="5"/>
        <v>4.4000000000000004</v>
      </c>
      <c r="F16" s="37"/>
      <c r="G16" s="37">
        <f t="shared" si="5"/>
        <v>2.8</v>
      </c>
      <c r="H16" s="37"/>
      <c r="I16" s="37">
        <f t="shared" si="5"/>
        <v>4.4000000000000004</v>
      </c>
      <c r="J16" s="37">
        <f t="shared" si="5"/>
        <v>2.2000000000000002</v>
      </c>
      <c r="K16" s="37">
        <f t="shared" si="5"/>
        <v>6.2</v>
      </c>
      <c r="L16" s="37">
        <f t="shared" si="5"/>
        <v>6.2</v>
      </c>
      <c r="M16" s="37">
        <f t="shared" si="5"/>
        <v>20</v>
      </c>
      <c r="N16" s="37">
        <f t="shared" si="5"/>
        <v>6.6</v>
      </c>
      <c r="O16" s="37">
        <f t="shared" si="5"/>
        <v>4.8</v>
      </c>
      <c r="P16" s="37">
        <f t="shared" si="5"/>
        <v>20.2</v>
      </c>
      <c r="Q16" s="37">
        <f t="shared" si="5"/>
        <v>6.2</v>
      </c>
      <c r="R16" s="37">
        <f t="shared" si="5"/>
        <v>13.2</v>
      </c>
      <c r="S16" s="37">
        <f t="shared" si="5"/>
        <v>7.6</v>
      </c>
      <c r="T16" s="37">
        <f t="shared" si="5"/>
        <v>6.2</v>
      </c>
      <c r="U16" s="37">
        <f t="shared" si="5"/>
        <v>13.6</v>
      </c>
      <c r="V16" s="37">
        <f t="shared" si="5"/>
        <v>7.2</v>
      </c>
    </row>
    <row r="17" spans="1:22" x14ac:dyDescent="0.25">
      <c r="A17" t="s">
        <v>49</v>
      </c>
      <c r="B17">
        <f t="shared" ref="B17:V17" si="6">VARP(B2:B6)</f>
        <v>27.5</v>
      </c>
      <c r="C17">
        <f t="shared" si="6"/>
        <v>8.5</v>
      </c>
      <c r="D17">
        <f t="shared" si="6"/>
        <v>30</v>
      </c>
      <c r="E17">
        <f t="shared" si="6"/>
        <v>31</v>
      </c>
      <c r="G17">
        <f t="shared" si="6"/>
        <v>13.5</v>
      </c>
      <c r="I17">
        <f t="shared" si="6"/>
        <v>23.5</v>
      </c>
      <c r="J17">
        <f t="shared" si="6"/>
        <v>5.875</v>
      </c>
      <c r="K17">
        <f t="shared" si="6"/>
        <v>41.5</v>
      </c>
      <c r="L17">
        <f t="shared" si="6"/>
        <v>46.5</v>
      </c>
      <c r="M17">
        <f t="shared" si="6"/>
        <v>630</v>
      </c>
      <c r="N17">
        <f t="shared" si="6"/>
        <v>48.5</v>
      </c>
      <c r="O17">
        <f t="shared" si="6"/>
        <v>36.5</v>
      </c>
      <c r="P17">
        <f t="shared" si="6"/>
        <v>643.5</v>
      </c>
      <c r="Q17">
        <f t="shared" si="6"/>
        <v>41.5</v>
      </c>
      <c r="R17">
        <f t="shared" si="6"/>
        <v>224</v>
      </c>
      <c r="S17">
        <f t="shared" si="6"/>
        <v>76</v>
      </c>
      <c r="T17">
        <f t="shared" si="6"/>
        <v>46.5</v>
      </c>
      <c r="U17">
        <f t="shared" si="6"/>
        <v>233.5</v>
      </c>
      <c r="V17">
        <f t="shared" si="6"/>
        <v>66.5</v>
      </c>
    </row>
    <row r="18" spans="1:22" x14ac:dyDescent="0.25">
      <c r="A18" t="s">
        <v>50</v>
      </c>
      <c r="B18">
        <f t="shared" ref="B18:V18" si="7">STDEVP(B2:B6)</f>
        <v>5.2440442408507577</v>
      </c>
      <c r="C18">
        <f t="shared" si="7"/>
        <v>2.9154759474226504</v>
      </c>
      <c r="D18">
        <f t="shared" si="7"/>
        <v>5.4772255750516612</v>
      </c>
      <c r="E18">
        <f t="shared" si="7"/>
        <v>5.5677643628300215</v>
      </c>
      <c r="G18">
        <f t="shared" si="7"/>
        <v>3.6742346141747673</v>
      </c>
      <c r="I18">
        <f t="shared" si="7"/>
        <v>4.8476798574163293</v>
      </c>
      <c r="J18">
        <f t="shared" si="7"/>
        <v>2.4238399287081647</v>
      </c>
      <c r="K18">
        <f t="shared" si="7"/>
        <v>6.4420493633625631</v>
      </c>
      <c r="L18">
        <f t="shared" si="7"/>
        <v>6.8190908484929276</v>
      </c>
      <c r="M18">
        <f t="shared" si="7"/>
        <v>25.099800796022265</v>
      </c>
      <c r="N18">
        <f t="shared" si="7"/>
        <v>6.9641941385920596</v>
      </c>
      <c r="O18">
        <f t="shared" si="7"/>
        <v>6.0415229867972862</v>
      </c>
      <c r="P18">
        <f t="shared" si="7"/>
        <v>25.367301787931645</v>
      </c>
      <c r="Q18">
        <f t="shared" si="7"/>
        <v>6.4420493633625631</v>
      </c>
      <c r="R18">
        <f t="shared" si="7"/>
        <v>14.966629547095765</v>
      </c>
      <c r="S18">
        <f t="shared" si="7"/>
        <v>8.717797887081348</v>
      </c>
      <c r="T18">
        <f t="shared" si="7"/>
        <v>6.8190908484929276</v>
      </c>
      <c r="U18">
        <f t="shared" si="7"/>
        <v>15.280706789936126</v>
      </c>
      <c r="V18">
        <f t="shared" si="7"/>
        <v>8.1547532151500448</v>
      </c>
    </row>
    <row r="19" spans="1:22" x14ac:dyDescent="0.25">
      <c r="A19" t="s">
        <v>51</v>
      </c>
      <c r="B19" s="3">
        <f t="shared" ref="B19:V19" si="8">B18/B15</f>
        <v>6.7665086978719452E-2</v>
      </c>
      <c r="C19" s="3">
        <f t="shared" si="8"/>
        <v>3.3130408493439206E-2</v>
      </c>
      <c r="D19" s="3">
        <f t="shared" si="8"/>
        <v>6.0858061945018457E-2</v>
      </c>
      <c r="E19" s="3">
        <f t="shared" si="8"/>
        <v>7.0034771859497122E-2</v>
      </c>
      <c r="F19" s="3"/>
      <c r="G19" s="3">
        <f t="shared" si="8"/>
        <v>4.0599277504693561E-2</v>
      </c>
      <c r="H19" s="3"/>
      <c r="I19" s="3">
        <f t="shared" si="8"/>
        <v>5.269217236322097E-2</v>
      </c>
      <c r="J19" s="3">
        <f t="shared" si="8"/>
        <v>5.269217236322097E-2</v>
      </c>
      <c r="K19" s="3">
        <f t="shared" si="8"/>
        <v>7.4907550736773992E-2</v>
      </c>
      <c r="L19" s="3">
        <f t="shared" si="8"/>
        <v>8.1179652958249138E-2</v>
      </c>
      <c r="M19" s="3">
        <f t="shared" si="8"/>
        <v>0.33466401061363021</v>
      </c>
      <c r="N19" s="3">
        <f t="shared" si="8"/>
        <v>7.913856975672795E-2</v>
      </c>
      <c r="O19" s="3">
        <f t="shared" si="8"/>
        <v>7.0250267288340537E-2</v>
      </c>
      <c r="P19" s="3">
        <f t="shared" si="8"/>
        <v>0.32522181779399545</v>
      </c>
      <c r="Q19" s="3">
        <f t="shared" si="8"/>
        <v>7.4907550736773992E-2</v>
      </c>
      <c r="R19" s="3">
        <f t="shared" si="8"/>
        <v>0.19564221630190543</v>
      </c>
      <c r="S19" s="3">
        <f t="shared" si="8"/>
        <v>9.7405562984149138E-2</v>
      </c>
      <c r="T19" s="3">
        <f t="shared" si="8"/>
        <v>7.7051873994270367E-2</v>
      </c>
      <c r="U19" s="3">
        <f t="shared" si="8"/>
        <v>0.19221014830108335</v>
      </c>
      <c r="V19" s="3">
        <f t="shared" si="8"/>
        <v>8.9122985957923992E-2</v>
      </c>
    </row>
    <row r="20" spans="1:22" x14ac:dyDescent="0.25">
      <c r="A20" t="s">
        <v>55</v>
      </c>
    </row>
    <row r="21" spans="1:22" x14ac:dyDescent="0.25">
      <c r="A21" t="s">
        <v>52</v>
      </c>
      <c r="B21" s="13">
        <f t="shared" ref="B21:V21" si="9">(MAX(B2:B6)-MIN(B2:B6))/AVERAGE(B2:B6)</f>
        <v>0.19354838709677419</v>
      </c>
      <c r="C21" s="13">
        <f t="shared" si="9"/>
        <v>8.5227272727272721E-2</v>
      </c>
      <c r="D21" s="13">
        <f t="shared" si="9"/>
        <v>0.16666666666666666</v>
      </c>
      <c r="E21" s="13">
        <f t="shared" si="9"/>
        <v>0.18867924528301888</v>
      </c>
      <c r="F21" s="13"/>
      <c r="G21" s="13">
        <f t="shared" si="9"/>
        <v>0.11049723756906077</v>
      </c>
      <c r="H21" s="13"/>
      <c r="I21" s="13">
        <f>(MAX(I2:I11)-MIN(I2:I11))/AVERAGE(I2:I11)</f>
        <v>0.13227513227513227</v>
      </c>
      <c r="J21" s="13">
        <f>(MAX(J2:J11)-MIN(J2:J11))/AVERAGE(J2:J11)</f>
        <v>0.13227513227513227</v>
      </c>
      <c r="K21" s="13">
        <f t="shared" si="9"/>
        <v>0.1744186046511628</v>
      </c>
      <c r="L21" s="13">
        <f t="shared" si="9"/>
        <v>0.20833333333333334</v>
      </c>
      <c r="M21" s="13">
        <f t="shared" si="9"/>
        <v>0.8666666666666667</v>
      </c>
      <c r="N21" s="13">
        <f t="shared" si="9"/>
        <v>0.19886363636363635</v>
      </c>
      <c r="O21" s="13">
        <f t="shared" si="9"/>
        <v>0.20348837209302326</v>
      </c>
      <c r="P21" s="13">
        <f t="shared" si="9"/>
        <v>0.86538461538461542</v>
      </c>
      <c r="Q21" s="13">
        <f t="shared" si="9"/>
        <v>0.1744186046511628</v>
      </c>
      <c r="R21" s="13">
        <f t="shared" si="9"/>
        <v>0.52287581699346408</v>
      </c>
      <c r="S21" s="13">
        <f t="shared" si="9"/>
        <v>0.27932960893854747</v>
      </c>
      <c r="T21" s="13">
        <f t="shared" si="9"/>
        <v>0.19774011299435029</v>
      </c>
      <c r="U21" s="13">
        <f t="shared" si="9"/>
        <v>0.50314465408805031</v>
      </c>
      <c r="V21" s="13">
        <f t="shared" si="9"/>
        <v>0.24590163934426229</v>
      </c>
    </row>
    <row r="22" spans="1:22" x14ac:dyDescent="0.25">
      <c r="A22" t="s">
        <v>53</v>
      </c>
      <c r="B22" s="13">
        <f t="shared" ref="B22:V22" si="10">SKEW(B2:B6)</f>
        <v>1.7443694974549944</v>
      </c>
      <c r="C22" s="13">
        <f t="shared" si="10"/>
        <v>0.54138705095108508</v>
      </c>
      <c r="D22" s="13">
        <f t="shared" si="10"/>
        <v>0.17010345435994298</v>
      </c>
      <c r="E22" s="13">
        <f t="shared" si="10"/>
        <v>1.6712144101358448</v>
      </c>
      <c r="F22" s="13"/>
      <c r="G22" s="13">
        <f t="shared" si="10"/>
        <v>1.7355817665801569</v>
      </c>
      <c r="H22" s="13"/>
      <c r="I22" s="13">
        <f>SKEW(I2:I11)</f>
        <v>-0.7488757045989296</v>
      </c>
      <c r="J22" s="13">
        <f>SKEW(J2:J11)</f>
        <v>-0.7488757045989296</v>
      </c>
      <c r="K22" s="13">
        <f t="shared" si="10"/>
        <v>0.58966041544932435</v>
      </c>
      <c r="L22" s="13">
        <f t="shared" si="10"/>
        <v>-1.0436798246884413</v>
      </c>
      <c r="M22" s="13">
        <f t="shared" si="10"/>
        <v>-2.1918249998108879</v>
      </c>
      <c r="N22" s="13">
        <f t="shared" si="10"/>
        <v>0.43693449214931718</v>
      </c>
      <c r="O22" s="13">
        <f t="shared" si="10"/>
        <v>-1.3385038869326558</v>
      </c>
      <c r="P22" s="13">
        <f t="shared" si="10"/>
        <v>-2.1836918780819139</v>
      </c>
      <c r="Q22" s="13">
        <f t="shared" si="10"/>
        <v>0.58966041544932435</v>
      </c>
      <c r="R22" s="13">
        <f t="shared" si="10"/>
        <v>-1.2876053740625264</v>
      </c>
      <c r="S22" s="13">
        <f t="shared" si="10"/>
        <v>-0.80492051635628037</v>
      </c>
      <c r="T22" s="13">
        <f t="shared" si="10"/>
        <v>0.16219348626914945</v>
      </c>
      <c r="U22" s="13">
        <f t="shared" si="10"/>
        <v>-1.2963139661926553</v>
      </c>
      <c r="V22" s="13">
        <f t="shared" si="10"/>
        <v>-1.0638300169445645</v>
      </c>
    </row>
    <row r="23" spans="1:22" x14ac:dyDescent="0.25">
      <c r="A23" t="s">
        <v>54</v>
      </c>
      <c r="B23" s="13">
        <f t="shared" ref="B23:V23" si="11">KURT(B2:B6)</f>
        <v>3.322314049586776</v>
      </c>
      <c r="C23" s="13">
        <f t="shared" si="11"/>
        <v>-1.4878892733564033</v>
      </c>
      <c r="D23" s="13">
        <f t="shared" si="11"/>
        <v>-1.7499999999999982</v>
      </c>
      <c r="E23" s="13">
        <f t="shared" si="11"/>
        <v>2.814776274713843</v>
      </c>
      <c r="F23" s="13"/>
      <c r="G23" s="13">
        <f t="shared" si="11"/>
        <v>3.2510288065843689</v>
      </c>
      <c r="H23" s="13"/>
      <c r="I23" s="13">
        <f>KURT(I2:I11)</f>
        <v>-1.0069589377021799</v>
      </c>
      <c r="J23" s="13">
        <f>KURT(J2:J11)</f>
        <v>-1.0069589377021799</v>
      </c>
      <c r="K23" s="13">
        <f t="shared" si="11"/>
        <v>-2.8494701698359712</v>
      </c>
      <c r="L23" s="13">
        <f t="shared" si="11"/>
        <v>-0.41970169961845283</v>
      </c>
      <c r="M23" s="13">
        <f t="shared" si="11"/>
        <v>4.8420256991685555</v>
      </c>
      <c r="N23" s="13">
        <f t="shared" si="11"/>
        <v>-2.6814751833351034</v>
      </c>
      <c r="O23" s="13">
        <f t="shared" si="11"/>
        <v>2.0210170763745552</v>
      </c>
      <c r="P23" s="13">
        <f t="shared" si="11"/>
        <v>4.8220958011167809</v>
      </c>
      <c r="Q23" s="13">
        <f t="shared" si="11"/>
        <v>-2.8494701698359712</v>
      </c>
      <c r="R23" s="13">
        <f t="shared" si="11"/>
        <v>0.73750398596938815</v>
      </c>
      <c r="S23" s="13">
        <f t="shared" si="11"/>
        <v>8.6565096952995191E-4</v>
      </c>
      <c r="T23" s="13">
        <f t="shared" si="11"/>
        <v>-2.5008671522719403</v>
      </c>
      <c r="U23" s="13">
        <f t="shared" si="11"/>
        <v>0.60878815529439301</v>
      </c>
      <c r="V23" s="13">
        <f t="shared" si="11"/>
        <v>0.20182034032449359</v>
      </c>
    </row>
    <row r="27" spans="1:2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22" x14ac:dyDescent="0.25">
      <c r="B28" s="52"/>
      <c r="C28" s="52"/>
      <c r="D28" s="52"/>
      <c r="E28" s="52"/>
      <c r="F28" s="52"/>
      <c r="G28" s="52"/>
      <c r="H28" s="52"/>
      <c r="I28" s="52"/>
      <c r="J28" s="5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opLeftCell="C31" workbookViewId="0">
      <selection activeCell="J11" sqref="J11"/>
    </sheetView>
  </sheetViews>
  <sheetFormatPr defaultRowHeight="13.2" x14ac:dyDescent="0.25"/>
  <cols>
    <col min="3" max="3" width="9.109375" customWidth="1"/>
    <col min="8" max="8" width="19.44140625" customWidth="1"/>
    <col min="9" max="9" width="17.77734375" customWidth="1"/>
    <col min="11" max="11" width="6.44140625" customWidth="1"/>
    <col min="13" max="13" width="10.88671875" customWidth="1"/>
    <col min="14" max="14" width="11.5546875" customWidth="1"/>
    <col min="15" max="15" width="13.6640625" customWidth="1"/>
  </cols>
  <sheetData>
    <row r="1" spans="1:15" x14ac:dyDescent="0.25">
      <c r="A1" s="2" t="s">
        <v>19</v>
      </c>
      <c r="B1" s="2">
        <v>1</v>
      </c>
      <c r="C1" s="2">
        <v>2</v>
      </c>
      <c r="D1" s="2">
        <v>3</v>
      </c>
    </row>
    <row r="2" spans="1:15" x14ac:dyDescent="0.25">
      <c r="A2" s="7"/>
      <c r="B2">
        <v>140</v>
      </c>
      <c r="C2">
        <v>50</v>
      </c>
      <c r="D2">
        <v>80</v>
      </c>
      <c r="I2" t="s">
        <v>20</v>
      </c>
      <c r="M2" s="2" t="s">
        <v>39</v>
      </c>
    </row>
    <row r="3" spans="1:15" x14ac:dyDescent="0.25">
      <c r="A3" s="7"/>
      <c r="B3">
        <v>130</v>
      </c>
      <c r="C3" s="7"/>
      <c r="D3">
        <v>70</v>
      </c>
    </row>
    <row r="4" spans="1:15" ht="13.8" thickBot="1" x14ac:dyDescent="0.3">
      <c r="A4">
        <v>98</v>
      </c>
      <c r="B4">
        <v>170</v>
      </c>
      <c r="C4" s="7"/>
      <c r="D4">
        <v>70</v>
      </c>
      <c r="I4" t="s">
        <v>21</v>
      </c>
    </row>
    <row r="5" spans="1:15" x14ac:dyDescent="0.25">
      <c r="A5">
        <v>106</v>
      </c>
      <c r="B5" s="7"/>
      <c r="C5">
        <v>120</v>
      </c>
      <c r="D5">
        <v>65</v>
      </c>
      <c r="I5" s="28" t="s">
        <v>22</v>
      </c>
      <c r="J5" s="28" t="s">
        <v>15</v>
      </c>
      <c r="K5" s="28" t="s">
        <v>14</v>
      </c>
      <c r="L5" s="28" t="s">
        <v>4</v>
      </c>
      <c r="M5" s="28" t="s">
        <v>23</v>
      </c>
    </row>
    <row r="6" spans="1:15" x14ac:dyDescent="0.25">
      <c r="A6">
        <v>120</v>
      </c>
      <c r="B6">
        <v>120</v>
      </c>
      <c r="C6" s="7"/>
      <c r="D6">
        <v>90</v>
      </c>
      <c r="I6" s="26" t="s">
        <v>24</v>
      </c>
      <c r="J6" s="26">
        <v>77</v>
      </c>
      <c r="K6" s="26">
        <v>9219</v>
      </c>
      <c r="L6" s="29">
        <v>119.72727272727273</v>
      </c>
      <c r="M6" s="26">
        <v>401.67464114832507</v>
      </c>
    </row>
    <row r="7" spans="1:15" x14ac:dyDescent="0.25">
      <c r="A7">
        <v>155</v>
      </c>
      <c r="B7">
        <v>125</v>
      </c>
      <c r="C7" s="7"/>
      <c r="D7" s="7"/>
      <c r="I7" s="26" t="s">
        <v>25</v>
      </c>
      <c r="J7" s="26">
        <v>72</v>
      </c>
      <c r="K7" s="26">
        <v>8855</v>
      </c>
      <c r="L7" s="29">
        <v>122.98611111111111</v>
      </c>
      <c r="M7" s="26">
        <v>803.98571987480295</v>
      </c>
    </row>
    <row r="8" spans="1:15" x14ac:dyDescent="0.25">
      <c r="A8">
        <v>80</v>
      </c>
      <c r="B8">
        <v>110</v>
      </c>
      <c r="C8">
        <v>105</v>
      </c>
      <c r="D8">
        <v>90</v>
      </c>
      <c r="I8" s="26" t="s">
        <v>26</v>
      </c>
      <c r="J8" s="26">
        <v>61</v>
      </c>
      <c r="K8" s="26">
        <v>6150</v>
      </c>
      <c r="L8" s="29">
        <v>100.81967213114754</v>
      </c>
      <c r="M8" s="26">
        <v>663.48360655737736</v>
      </c>
    </row>
    <row r="9" spans="1:15" ht="13.8" thickBot="1" x14ac:dyDescent="0.3">
      <c r="A9" s="7"/>
      <c r="B9" s="7"/>
      <c r="C9">
        <v>135</v>
      </c>
      <c r="D9" s="7"/>
      <c r="I9" s="27" t="s">
        <v>27</v>
      </c>
      <c r="J9" s="27">
        <v>72</v>
      </c>
      <c r="K9" s="27">
        <v>7585</v>
      </c>
      <c r="L9" s="35">
        <v>105.34722222222223</v>
      </c>
      <c r="M9" s="27">
        <v>438.96224569640134</v>
      </c>
    </row>
    <row r="10" spans="1:15" x14ac:dyDescent="0.25">
      <c r="A10">
        <v>120</v>
      </c>
      <c r="B10" s="7"/>
      <c r="C10">
        <v>100</v>
      </c>
      <c r="D10" s="7"/>
    </row>
    <row r="11" spans="1:15" x14ac:dyDescent="0.25">
      <c r="A11">
        <v>134</v>
      </c>
      <c r="B11">
        <v>120</v>
      </c>
      <c r="C11">
        <v>105</v>
      </c>
      <c r="D11" s="7"/>
    </row>
    <row r="12" spans="1:15" ht="13.8" thickBot="1" x14ac:dyDescent="0.3">
      <c r="A12">
        <v>118</v>
      </c>
      <c r="B12">
        <v>145</v>
      </c>
      <c r="C12" s="7"/>
      <c r="D12">
        <v>45</v>
      </c>
      <c r="I12" t="s">
        <v>28</v>
      </c>
    </row>
    <row r="13" spans="1:15" x14ac:dyDescent="0.25">
      <c r="A13">
        <v>135</v>
      </c>
      <c r="B13" s="7"/>
      <c r="C13" s="7"/>
      <c r="D13">
        <v>100</v>
      </c>
      <c r="I13" s="28" t="s">
        <v>29</v>
      </c>
      <c r="J13" s="28" t="s">
        <v>30</v>
      </c>
      <c r="K13" s="28" t="s">
        <v>31</v>
      </c>
      <c r="L13" s="28" t="s">
        <v>32</v>
      </c>
      <c r="M13" s="28" t="s">
        <v>33</v>
      </c>
      <c r="N13" s="28" t="s">
        <v>34</v>
      </c>
      <c r="O13" s="28" t="s">
        <v>35</v>
      </c>
    </row>
    <row r="14" spans="1:15" x14ac:dyDescent="0.25">
      <c r="A14">
        <v>123</v>
      </c>
      <c r="B14" s="7"/>
      <c r="C14" s="7"/>
      <c r="D14">
        <v>95</v>
      </c>
      <c r="I14" s="26" t="s">
        <v>36</v>
      </c>
      <c r="J14" s="26">
        <v>23919.88404713347</v>
      </c>
      <c r="K14" s="26">
        <v>3</v>
      </c>
      <c r="L14" s="26">
        <v>7973.2946823778229</v>
      </c>
      <c r="M14" s="33">
        <v>13.97715805288524</v>
      </c>
      <c r="N14" s="26">
        <v>1.6335151292257848E-8</v>
      </c>
      <c r="O14" s="34">
        <v>2.6370760108237663</v>
      </c>
    </row>
    <row r="15" spans="1:15" x14ac:dyDescent="0.25">
      <c r="A15">
        <v>105</v>
      </c>
      <c r="B15" s="7"/>
      <c r="C15">
        <v>75</v>
      </c>
      <c r="D15">
        <v>105</v>
      </c>
      <c r="I15" s="26" t="s">
        <v>37</v>
      </c>
      <c r="J15" s="26">
        <v>158585.59467627091</v>
      </c>
      <c r="K15" s="26">
        <v>278</v>
      </c>
      <c r="L15" s="26">
        <v>570.45177941104646</v>
      </c>
      <c r="M15" s="26"/>
      <c r="N15" s="26"/>
      <c r="O15" s="26"/>
    </row>
    <row r="16" spans="1:15" x14ac:dyDescent="0.25">
      <c r="A16">
        <v>99</v>
      </c>
      <c r="B16" s="7"/>
      <c r="C16" s="7"/>
      <c r="D16">
        <v>90</v>
      </c>
      <c r="I16" s="26"/>
      <c r="J16" s="26"/>
      <c r="K16" s="26"/>
      <c r="L16" s="26"/>
      <c r="M16" s="26"/>
      <c r="N16" s="26"/>
      <c r="O16" s="26"/>
    </row>
    <row r="17" spans="1:15" ht="13.8" thickBot="1" x14ac:dyDescent="0.3">
      <c r="A17">
        <v>90</v>
      </c>
      <c r="B17">
        <v>120</v>
      </c>
      <c r="C17" s="7"/>
      <c r="D17">
        <v>100</v>
      </c>
      <c r="I17" s="27" t="s">
        <v>38</v>
      </c>
      <c r="J17" s="27">
        <v>182505.47872340438</v>
      </c>
      <c r="K17" s="27">
        <v>281</v>
      </c>
      <c r="L17" s="27"/>
      <c r="M17" s="27"/>
      <c r="N17" s="27"/>
      <c r="O17" s="27"/>
    </row>
    <row r="18" spans="1:15" x14ac:dyDescent="0.25">
      <c r="A18">
        <v>90</v>
      </c>
      <c r="B18">
        <v>95</v>
      </c>
      <c r="C18" s="7"/>
      <c r="D18">
        <v>75</v>
      </c>
    </row>
    <row r="19" spans="1:15" x14ac:dyDescent="0.25">
      <c r="A19">
        <v>95</v>
      </c>
      <c r="B19">
        <v>95</v>
      </c>
      <c r="C19" s="7"/>
      <c r="D19" s="7"/>
      <c r="I19" t="s">
        <v>20</v>
      </c>
      <c r="M19" s="2" t="s">
        <v>40</v>
      </c>
    </row>
    <row r="20" spans="1:15" x14ac:dyDescent="0.25">
      <c r="A20">
        <v>128</v>
      </c>
      <c r="B20" s="7"/>
      <c r="C20" s="7"/>
      <c r="D20">
        <v>120</v>
      </c>
    </row>
    <row r="21" spans="1:15" ht="13.8" thickBot="1" x14ac:dyDescent="0.3">
      <c r="A21">
        <v>120</v>
      </c>
      <c r="B21">
        <v>110</v>
      </c>
      <c r="C21" s="7"/>
      <c r="D21">
        <v>100</v>
      </c>
      <c r="I21" t="s">
        <v>21</v>
      </c>
    </row>
    <row r="22" spans="1:15" x14ac:dyDescent="0.25">
      <c r="A22">
        <v>102</v>
      </c>
      <c r="B22">
        <v>140</v>
      </c>
      <c r="C22" s="7"/>
      <c r="D22">
        <v>120</v>
      </c>
      <c r="I22" s="28" t="s">
        <v>22</v>
      </c>
      <c r="J22" s="28" t="s">
        <v>15</v>
      </c>
      <c r="K22" s="28" t="s">
        <v>14</v>
      </c>
      <c r="L22" s="28" t="s">
        <v>4</v>
      </c>
      <c r="M22" s="28" t="s">
        <v>23</v>
      </c>
    </row>
    <row r="23" spans="1:15" x14ac:dyDescent="0.25">
      <c r="A23">
        <v>98</v>
      </c>
      <c r="B23">
        <v>90</v>
      </c>
      <c r="C23" s="7"/>
      <c r="D23">
        <v>70</v>
      </c>
      <c r="I23" s="26" t="s">
        <v>24</v>
      </c>
      <c r="J23" s="26">
        <v>77</v>
      </c>
      <c r="K23" s="26">
        <v>9219</v>
      </c>
      <c r="L23" s="29">
        <v>119.72727272727273</v>
      </c>
      <c r="M23" s="26">
        <v>401.67464114832507</v>
      </c>
    </row>
    <row r="24" spans="1:15" ht="13.8" thickBot="1" x14ac:dyDescent="0.3">
      <c r="A24">
        <v>119</v>
      </c>
      <c r="B24" s="7"/>
      <c r="C24" s="7"/>
      <c r="D24">
        <v>115</v>
      </c>
      <c r="I24" s="27" t="s">
        <v>25</v>
      </c>
      <c r="J24" s="27">
        <v>72</v>
      </c>
      <c r="K24" s="27">
        <v>8855</v>
      </c>
      <c r="L24" s="35">
        <v>122.98611111111111</v>
      </c>
      <c r="M24" s="27">
        <v>803.98571987480295</v>
      </c>
    </row>
    <row r="25" spans="1:15" x14ac:dyDescent="0.25">
      <c r="A25">
        <v>104</v>
      </c>
      <c r="B25" s="7"/>
      <c r="C25">
        <v>105</v>
      </c>
      <c r="D25" s="7"/>
    </row>
    <row r="26" spans="1:15" x14ac:dyDescent="0.25">
      <c r="A26">
        <v>130</v>
      </c>
      <c r="B26">
        <v>100</v>
      </c>
      <c r="C26" s="7"/>
      <c r="D26">
        <v>110</v>
      </c>
    </row>
    <row r="27" spans="1:15" ht="13.8" thickBot="1" x14ac:dyDescent="0.3">
      <c r="A27">
        <v>120</v>
      </c>
      <c r="B27" s="7"/>
      <c r="C27">
        <v>120</v>
      </c>
      <c r="D27">
        <v>120</v>
      </c>
      <c r="I27" t="s">
        <v>28</v>
      </c>
    </row>
    <row r="28" spans="1:15" x14ac:dyDescent="0.25">
      <c r="A28">
        <v>137</v>
      </c>
      <c r="B28" s="6">
        <v>45</v>
      </c>
      <c r="C28" s="7"/>
      <c r="D28">
        <v>110</v>
      </c>
      <c r="I28" s="28" t="s">
        <v>29</v>
      </c>
      <c r="J28" s="28" t="s">
        <v>30</v>
      </c>
      <c r="K28" s="28" t="s">
        <v>31</v>
      </c>
      <c r="L28" s="28" t="s">
        <v>32</v>
      </c>
      <c r="M28" s="28" t="s">
        <v>33</v>
      </c>
      <c r="N28" s="28" t="s">
        <v>34</v>
      </c>
      <c r="O28" s="28" t="s">
        <v>35</v>
      </c>
    </row>
    <row r="29" spans="1:15" x14ac:dyDescent="0.25">
      <c r="A29">
        <v>140</v>
      </c>
      <c r="B29" s="8">
        <v>125</v>
      </c>
      <c r="C29">
        <v>80</v>
      </c>
      <c r="D29">
        <v>140</v>
      </c>
      <c r="I29" s="26" t="s">
        <v>36</v>
      </c>
      <c r="J29" s="26">
        <v>395.15055758932431</v>
      </c>
      <c r="K29" s="26">
        <v>1</v>
      </c>
      <c r="L29" s="26">
        <v>395.15055758932431</v>
      </c>
      <c r="M29" s="34">
        <v>0.66301746776921422</v>
      </c>
      <c r="N29" s="26">
        <v>0.41681377563582644</v>
      </c>
      <c r="O29" s="34">
        <v>3.9054980911873751</v>
      </c>
    </row>
    <row r="30" spans="1:15" x14ac:dyDescent="0.25">
      <c r="A30">
        <v>107</v>
      </c>
      <c r="B30">
        <v>115</v>
      </c>
      <c r="C30" s="7"/>
      <c r="D30">
        <v>105</v>
      </c>
      <c r="I30" s="26" t="s">
        <v>37</v>
      </c>
      <c r="J30" s="26">
        <v>87610.25883838383</v>
      </c>
      <c r="K30" s="26">
        <v>147</v>
      </c>
      <c r="L30" s="26">
        <v>595.98815536315533</v>
      </c>
      <c r="M30" s="26"/>
      <c r="N30" s="26"/>
      <c r="O30" s="26"/>
    </row>
    <row r="31" spans="1:15" x14ac:dyDescent="0.25">
      <c r="A31" s="7"/>
      <c r="B31">
        <v>135</v>
      </c>
      <c r="C31">
        <v>115</v>
      </c>
      <c r="D31">
        <v>120</v>
      </c>
      <c r="I31" s="26"/>
      <c r="J31" s="26"/>
      <c r="K31" s="26"/>
      <c r="L31" s="26"/>
      <c r="M31" s="26"/>
      <c r="N31" s="26"/>
      <c r="O31" s="26"/>
    </row>
    <row r="32" spans="1:15" ht="13.8" thickBot="1" x14ac:dyDescent="0.3">
      <c r="A32" s="7"/>
      <c r="B32">
        <v>90</v>
      </c>
      <c r="C32" s="8">
        <v>75</v>
      </c>
      <c r="D32">
        <v>115</v>
      </c>
      <c r="I32" s="27" t="s">
        <v>38</v>
      </c>
      <c r="J32" s="27">
        <v>88005.409395973154</v>
      </c>
      <c r="K32" s="27">
        <v>148</v>
      </c>
      <c r="L32" s="27"/>
      <c r="M32" s="27"/>
      <c r="N32" s="27"/>
      <c r="O32" s="27"/>
    </row>
    <row r="33" spans="1:15" x14ac:dyDescent="0.25">
      <c r="A33" s="6">
        <v>65</v>
      </c>
      <c r="B33">
        <v>70</v>
      </c>
      <c r="C33" s="8">
        <v>80</v>
      </c>
      <c r="D33">
        <v>130</v>
      </c>
    </row>
    <row r="34" spans="1:15" x14ac:dyDescent="0.25">
      <c r="A34">
        <v>133</v>
      </c>
      <c r="B34">
        <v>85</v>
      </c>
      <c r="C34" s="8">
        <v>85</v>
      </c>
      <c r="D34" s="7"/>
      <c r="I34" t="s">
        <v>20</v>
      </c>
      <c r="M34" s="32" t="s">
        <v>41</v>
      </c>
    </row>
    <row r="35" spans="1:15" x14ac:dyDescent="0.25">
      <c r="A35">
        <v>128</v>
      </c>
      <c r="B35">
        <v>90</v>
      </c>
      <c r="C35" s="8">
        <v>25</v>
      </c>
      <c r="D35">
        <v>100</v>
      </c>
    </row>
    <row r="36" spans="1:15" ht="13.8" thickBot="1" x14ac:dyDescent="0.3">
      <c r="A36">
        <v>135</v>
      </c>
      <c r="B36" s="7"/>
      <c r="C36" s="8">
        <v>90</v>
      </c>
      <c r="D36">
        <v>50</v>
      </c>
      <c r="I36" t="s">
        <v>21</v>
      </c>
    </row>
    <row r="37" spans="1:15" x14ac:dyDescent="0.25">
      <c r="A37">
        <v>140</v>
      </c>
      <c r="B37">
        <v>115</v>
      </c>
      <c r="C37" s="8">
        <v>100</v>
      </c>
      <c r="D37" s="7"/>
      <c r="I37" s="28" t="s">
        <v>22</v>
      </c>
      <c r="J37" s="28" t="s">
        <v>15</v>
      </c>
      <c r="K37" s="28" t="s">
        <v>14</v>
      </c>
      <c r="L37" s="28" t="s">
        <v>4</v>
      </c>
      <c r="M37" s="28" t="s">
        <v>23</v>
      </c>
    </row>
    <row r="38" spans="1:15" x14ac:dyDescent="0.25">
      <c r="A38">
        <v>138</v>
      </c>
      <c r="B38" s="7"/>
      <c r="C38" s="8">
        <v>105</v>
      </c>
      <c r="D38" s="7"/>
      <c r="I38" s="26" t="s">
        <v>24</v>
      </c>
      <c r="J38" s="26">
        <v>72</v>
      </c>
      <c r="K38" s="26">
        <v>8855</v>
      </c>
      <c r="L38" s="29">
        <v>122.98611111111111</v>
      </c>
      <c r="M38" s="26">
        <v>803.98571987480295</v>
      </c>
    </row>
    <row r="39" spans="1:15" ht="13.8" thickBot="1" x14ac:dyDescent="0.3">
      <c r="A39">
        <v>142</v>
      </c>
      <c r="B39">
        <v>110</v>
      </c>
      <c r="C39" s="8">
        <v>105</v>
      </c>
      <c r="D39" s="7"/>
      <c r="I39" s="27" t="s">
        <v>25</v>
      </c>
      <c r="J39" s="27">
        <v>61</v>
      </c>
      <c r="K39" s="27">
        <v>6150</v>
      </c>
      <c r="L39" s="35">
        <v>100.81967213114754</v>
      </c>
      <c r="M39" s="27">
        <v>663.48360655737736</v>
      </c>
    </row>
    <row r="40" spans="1:15" x14ac:dyDescent="0.25">
      <c r="A40">
        <v>136</v>
      </c>
      <c r="B40" s="8">
        <v>125</v>
      </c>
      <c r="C40" s="8">
        <v>80</v>
      </c>
      <c r="D40">
        <v>85</v>
      </c>
    </row>
    <row r="41" spans="1:15" x14ac:dyDescent="0.25">
      <c r="A41">
        <v>138</v>
      </c>
      <c r="B41">
        <v>135</v>
      </c>
      <c r="C41" s="8">
        <v>145</v>
      </c>
      <c r="D41" s="7"/>
    </row>
    <row r="42" spans="1:15" ht="13.8" thickBot="1" x14ac:dyDescent="0.3">
      <c r="A42">
        <v>118</v>
      </c>
      <c r="B42">
        <v>110</v>
      </c>
      <c r="C42" s="8">
        <v>110</v>
      </c>
      <c r="D42">
        <v>115</v>
      </c>
      <c r="I42" t="s">
        <v>28</v>
      </c>
    </row>
    <row r="43" spans="1:15" x14ac:dyDescent="0.25">
      <c r="A43">
        <v>120</v>
      </c>
      <c r="B43">
        <v>135</v>
      </c>
      <c r="C43" s="8">
        <v>120</v>
      </c>
      <c r="D43">
        <v>110</v>
      </c>
      <c r="I43" s="28" t="s">
        <v>29</v>
      </c>
      <c r="J43" s="28" t="s">
        <v>30</v>
      </c>
      <c r="K43" s="28" t="s">
        <v>31</v>
      </c>
      <c r="L43" s="28" t="s">
        <v>32</v>
      </c>
      <c r="M43" s="28" t="s">
        <v>33</v>
      </c>
      <c r="N43" s="28" t="s">
        <v>34</v>
      </c>
      <c r="O43" s="28" t="s">
        <v>35</v>
      </c>
    </row>
    <row r="44" spans="1:15" x14ac:dyDescent="0.25">
      <c r="A44">
        <v>130</v>
      </c>
      <c r="B44">
        <v>155</v>
      </c>
      <c r="C44" s="8">
        <v>135</v>
      </c>
      <c r="D44">
        <v>110</v>
      </c>
      <c r="I44" s="26" t="s">
        <v>36</v>
      </c>
      <c r="J44" s="26">
        <v>16225.666668378544</v>
      </c>
      <c r="K44" s="26">
        <v>1</v>
      </c>
      <c r="L44" s="26">
        <v>16225.666668378544</v>
      </c>
      <c r="M44" s="33">
        <v>21.937438370702392</v>
      </c>
      <c r="N44" s="26">
        <v>6.9510052435144536E-6</v>
      </c>
      <c r="O44" s="34">
        <v>3.9134277180963539</v>
      </c>
    </row>
    <row r="45" spans="1:15" x14ac:dyDescent="0.25">
      <c r="A45">
        <v>118</v>
      </c>
      <c r="B45">
        <v>145</v>
      </c>
      <c r="C45" s="7"/>
      <c r="D45" s="7"/>
      <c r="I45" s="26" t="s">
        <v>37</v>
      </c>
      <c r="J45" s="26">
        <v>96892.002504553733</v>
      </c>
      <c r="K45" s="26">
        <v>131</v>
      </c>
      <c r="L45" s="26">
        <v>739.6336069049903</v>
      </c>
      <c r="M45" s="26"/>
      <c r="N45" s="26"/>
      <c r="O45" s="26"/>
    </row>
    <row r="46" spans="1:15" x14ac:dyDescent="0.25">
      <c r="A46">
        <v>123</v>
      </c>
      <c r="B46">
        <v>135</v>
      </c>
      <c r="C46" s="8">
        <v>110</v>
      </c>
      <c r="D46">
        <v>135</v>
      </c>
      <c r="I46" s="26"/>
      <c r="J46" s="26"/>
      <c r="K46" s="26"/>
      <c r="L46" s="26"/>
      <c r="M46" s="26"/>
      <c r="N46" s="26"/>
      <c r="O46" s="26"/>
    </row>
    <row r="47" spans="1:15" ht="13.8" thickBot="1" x14ac:dyDescent="0.3">
      <c r="A47" s="6">
        <v>65</v>
      </c>
      <c r="B47">
        <v>135</v>
      </c>
      <c r="C47" s="8">
        <v>130</v>
      </c>
      <c r="D47">
        <v>95</v>
      </c>
      <c r="I47" s="27" t="s">
        <v>38</v>
      </c>
      <c r="J47" s="27">
        <v>113117.66917293228</v>
      </c>
      <c r="K47" s="27">
        <v>132</v>
      </c>
      <c r="L47" s="27"/>
      <c r="M47" s="27"/>
      <c r="N47" s="27"/>
      <c r="O47" s="27"/>
    </row>
    <row r="48" spans="1:15" x14ac:dyDescent="0.25">
      <c r="A48">
        <v>135</v>
      </c>
      <c r="B48">
        <v>135</v>
      </c>
      <c r="C48" s="8">
        <v>110</v>
      </c>
      <c r="D48">
        <v>80</v>
      </c>
    </row>
    <row r="49" spans="1:15" x14ac:dyDescent="0.25">
      <c r="A49">
        <v>140</v>
      </c>
      <c r="B49">
        <v>110</v>
      </c>
      <c r="C49" s="8">
        <v>105</v>
      </c>
      <c r="D49">
        <v>100</v>
      </c>
      <c r="I49" t="s">
        <v>20</v>
      </c>
      <c r="M49" s="32" t="s">
        <v>42</v>
      </c>
    </row>
    <row r="50" spans="1:15" x14ac:dyDescent="0.25">
      <c r="A50">
        <v>170</v>
      </c>
      <c r="B50">
        <v>125</v>
      </c>
      <c r="C50" s="8">
        <v>150</v>
      </c>
      <c r="D50">
        <v>75</v>
      </c>
    </row>
    <row r="51" spans="1:15" ht="13.8" thickBot="1" x14ac:dyDescent="0.3">
      <c r="A51">
        <v>135</v>
      </c>
      <c r="B51">
        <v>145</v>
      </c>
      <c r="C51" s="8">
        <v>115</v>
      </c>
      <c r="D51">
        <v>105</v>
      </c>
      <c r="I51" t="s">
        <v>21</v>
      </c>
    </row>
    <row r="52" spans="1:15" x14ac:dyDescent="0.25">
      <c r="A52">
        <v>138</v>
      </c>
      <c r="B52">
        <v>120</v>
      </c>
      <c r="C52" s="8">
        <v>105</v>
      </c>
      <c r="D52">
        <v>100</v>
      </c>
      <c r="I52" s="28" t="s">
        <v>22</v>
      </c>
      <c r="J52" s="28" t="s">
        <v>15</v>
      </c>
      <c r="K52" s="28" t="s">
        <v>14</v>
      </c>
      <c r="L52" s="28" t="s">
        <v>4</v>
      </c>
      <c r="M52" s="28" t="s">
        <v>23</v>
      </c>
    </row>
    <row r="53" spans="1:15" x14ac:dyDescent="0.25">
      <c r="A53">
        <v>142</v>
      </c>
      <c r="B53">
        <v>135</v>
      </c>
      <c r="C53" s="7"/>
      <c r="D53">
        <v>105</v>
      </c>
      <c r="I53" s="26" t="s">
        <v>24</v>
      </c>
      <c r="J53" s="26">
        <v>61</v>
      </c>
      <c r="K53" s="26">
        <v>6150</v>
      </c>
      <c r="L53" s="29">
        <v>100.81967213114754</v>
      </c>
      <c r="M53" s="26">
        <v>663.48360655737736</v>
      </c>
    </row>
    <row r="54" spans="1:15" ht="13.8" thickBot="1" x14ac:dyDescent="0.3">
      <c r="A54" s="6">
        <v>80</v>
      </c>
      <c r="B54">
        <v>165</v>
      </c>
      <c r="C54" s="8">
        <v>115</v>
      </c>
      <c r="D54">
        <v>85</v>
      </c>
      <c r="I54" s="27" t="s">
        <v>25</v>
      </c>
      <c r="J54" s="27">
        <v>72</v>
      </c>
      <c r="K54" s="27">
        <v>7585</v>
      </c>
      <c r="L54" s="35">
        <v>105.34722222222223</v>
      </c>
      <c r="M54" s="27">
        <v>438.96224569640134</v>
      </c>
    </row>
    <row r="55" spans="1:15" x14ac:dyDescent="0.25">
      <c r="A55">
        <v>140</v>
      </c>
      <c r="B55">
        <v>115</v>
      </c>
      <c r="C55" s="8">
        <v>105</v>
      </c>
      <c r="D55">
        <v>100</v>
      </c>
    </row>
    <row r="56" spans="1:15" x14ac:dyDescent="0.25">
      <c r="A56">
        <v>145</v>
      </c>
      <c r="B56">
        <v>145</v>
      </c>
      <c r="C56" s="8">
        <v>110</v>
      </c>
      <c r="D56">
        <v>105</v>
      </c>
    </row>
    <row r="57" spans="1:15" ht="13.8" thickBot="1" x14ac:dyDescent="0.3">
      <c r="A57" s="7"/>
      <c r="B57">
        <v>125</v>
      </c>
      <c r="C57" s="8">
        <v>85</v>
      </c>
      <c r="D57">
        <v>85</v>
      </c>
      <c r="I57" t="s">
        <v>28</v>
      </c>
    </row>
    <row r="58" spans="1:15" x14ac:dyDescent="0.25">
      <c r="A58" s="7"/>
      <c r="B58">
        <v>115</v>
      </c>
      <c r="C58" s="8">
        <v>125</v>
      </c>
      <c r="D58">
        <v>115</v>
      </c>
      <c r="I58" s="28" t="s">
        <v>29</v>
      </c>
      <c r="J58" s="28" t="s">
        <v>30</v>
      </c>
      <c r="K58" s="28" t="s">
        <v>31</v>
      </c>
      <c r="L58" s="28" t="s">
        <v>32</v>
      </c>
      <c r="M58" s="28" t="s">
        <v>33</v>
      </c>
      <c r="N58" s="28" t="s">
        <v>34</v>
      </c>
      <c r="O58" s="28" t="s">
        <v>35</v>
      </c>
    </row>
    <row r="59" spans="1:15" x14ac:dyDescent="0.25">
      <c r="A59">
        <v>140</v>
      </c>
      <c r="B59">
        <v>150</v>
      </c>
      <c r="C59" s="8">
        <v>105</v>
      </c>
      <c r="D59">
        <v>90</v>
      </c>
      <c r="I59" s="26" t="s">
        <v>36</v>
      </c>
      <c r="J59" s="26">
        <v>676.91980121072265</v>
      </c>
      <c r="K59" s="26">
        <v>1</v>
      </c>
      <c r="L59" s="26">
        <v>676.91980121072265</v>
      </c>
      <c r="M59" s="34">
        <v>1.2493987229753776</v>
      </c>
      <c r="N59" s="26">
        <v>0.26571304509448429</v>
      </c>
      <c r="O59" s="34">
        <v>3.9134277180963539</v>
      </c>
    </row>
    <row r="60" spans="1:15" x14ac:dyDescent="0.25">
      <c r="A60">
        <v>146</v>
      </c>
      <c r="B60">
        <v>140</v>
      </c>
      <c r="C60" s="8">
        <v>60</v>
      </c>
      <c r="D60">
        <v>115</v>
      </c>
      <c r="I60" s="26" t="s">
        <v>37</v>
      </c>
      <c r="J60" s="26">
        <v>70975.335837887076</v>
      </c>
      <c r="K60" s="26">
        <v>131</v>
      </c>
      <c r="L60" s="26">
        <v>541.79645677776398</v>
      </c>
      <c r="M60" s="26"/>
      <c r="N60" s="26"/>
      <c r="O60" s="26"/>
    </row>
    <row r="61" spans="1:15" x14ac:dyDescent="0.25">
      <c r="A61">
        <v>138</v>
      </c>
      <c r="B61">
        <v>185</v>
      </c>
      <c r="C61" s="8">
        <v>60</v>
      </c>
      <c r="D61">
        <v>130</v>
      </c>
      <c r="I61" s="26"/>
      <c r="J61" s="26"/>
      <c r="K61" s="26"/>
      <c r="L61" s="26"/>
      <c r="M61" s="26"/>
      <c r="N61" s="26"/>
      <c r="O61" s="26"/>
    </row>
    <row r="62" spans="1:15" ht="13.8" thickBot="1" x14ac:dyDescent="0.3">
      <c r="A62">
        <v>115</v>
      </c>
      <c r="B62">
        <v>120</v>
      </c>
      <c r="C62" s="8">
        <v>120</v>
      </c>
      <c r="D62">
        <v>145</v>
      </c>
      <c r="I62" s="27" t="s">
        <v>38</v>
      </c>
      <c r="J62" s="27">
        <v>71652.255639097799</v>
      </c>
      <c r="K62" s="27">
        <v>132</v>
      </c>
      <c r="L62" s="27"/>
      <c r="M62" s="27"/>
      <c r="N62" s="27"/>
      <c r="O62" s="27"/>
    </row>
    <row r="63" spans="1:15" x14ac:dyDescent="0.25">
      <c r="A63">
        <v>129</v>
      </c>
      <c r="B63">
        <v>105</v>
      </c>
      <c r="C63" s="8">
        <v>100</v>
      </c>
      <c r="D63">
        <v>125</v>
      </c>
    </row>
    <row r="64" spans="1:15" x14ac:dyDescent="0.25">
      <c r="A64">
        <v>105</v>
      </c>
      <c r="B64">
        <v>155</v>
      </c>
      <c r="C64" s="8">
        <v>95</v>
      </c>
      <c r="D64">
        <v>115</v>
      </c>
      <c r="I64" t="s">
        <v>20</v>
      </c>
      <c r="M64" s="32" t="s">
        <v>43</v>
      </c>
    </row>
    <row r="65" spans="1:15" x14ac:dyDescent="0.25">
      <c r="A65">
        <v>117</v>
      </c>
      <c r="B65" s="6">
        <v>25</v>
      </c>
      <c r="C65" s="8">
        <v>90</v>
      </c>
      <c r="D65">
        <v>125</v>
      </c>
    </row>
    <row r="66" spans="1:15" ht="13.8" thickBot="1" x14ac:dyDescent="0.3">
      <c r="A66">
        <v>130</v>
      </c>
      <c r="B66">
        <v>135</v>
      </c>
      <c r="C66" s="8">
        <v>135</v>
      </c>
      <c r="D66">
        <v>120</v>
      </c>
      <c r="I66" t="s">
        <v>21</v>
      </c>
    </row>
    <row r="67" spans="1:15" x14ac:dyDescent="0.25">
      <c r="A67">
        <v>120</v>
      </c>
      <c r="B67">
        <v>145</v>
      </c>
      <c r="C67" s="8">
        <v>125</v>
      </c>
      <c r="D67">
        <v>135</v>
      </c>
      <c r="I67" s="28" t="s">
        <v>22</v>
      </c>
      <c r="J67" s="28" t="s">
        <v>15</v>
      </c>
      <c r="K67" s="28" t="s">
        <v>14</v>
      </c>
      <c r="L67" s="28" t="s">
        <v>4</v>
      </c>
      <c r="M67" s="28" t="s">
        <v>23</v>
      </c>
    </row>
    <row r="68" spans="1:15" x14ac:dyDescent="0.25">
      <c r="A68">
        <v>115</v>
      </c>
      <c r="B68">
        <v>175</v>
      </c>
      <c r="C68" s="8">
        <v>105</v>
      </c>
      <c r="D68">
        <v>125</v>
      </c>
      <c r="I68" s="26" t="s">
        <v>24</v>
      </c>
      <c r="J68" s="26">
        <v>72</v>
      </c>
      <c r="K68" s="26">
        <v>8855</v>
      </c>
      <c r="L68" s="29">
        <v>122.98611111111111</v>
      </c>
      <c r="M68" s="26">
        <v>803.98571987480295</v>
      </c>
    </row>
    <row r="69" spans="1:15" ht="13.8" thickBot="1" x14ac:dyDescent="0.3">
      <c r="A69">
        <v>112</v>
      </c>
      <c r="B69">
        <v>135</v>
      </c>
      <c r="C69" s="8">
        <v>15</v>
      </c>
      <c r="D69">
        <v>115</v>
      </c>
      <c r="I69" s="27" t="s">
        <v>25</v>
      </c>
      <c r="J69" s="27">
        <v>72</v>
      </c>
      <c r="K69" s="27">
        <v>7585</v>
      </c>
      <c r="L69" s="35">
        <v>105.34722222222223</v>
      </c>
      <c r="M69" s="27">
        <v>438.96224569640134</v>
      </c>
    </row>
    <row r="70" spans="1:15" x14ac:dyDescent="0.25">
      <c r="A70">
        <v>133</v>
      </c>
      <c r="B70">
        <v>165</v>
      </c>
      <c r="C70" s="8">
        <v>110</v>
      </c>
      <c r="D70">
        <v>95</v>
      </c>
    </row>
    <row r="71" spans="1:15" x14ac:dyDescent="0.25">
      <c r="A71">
        <v>108</v>
      </c>
      <c r="B71">
        <v>110</v>
      </c>
      <c r="C71" s="8">
        <v>50</v>
      </c>
      <c r="D71">
        <v>120</v>
      </c>
    </row>
    <row r="72" spans="1:15" ht="13.8" thickBot="1" x14ac:dyDescent="0.3">
      <c r="A72">
        <v>132</v>
      </c>
      <c r="B72">
        <v>110</v>
      </c>
      <c r="C72" s="8">
        <v>105</v>
      </c>
      <c r="D72">
        <v>115</v>
      </c>
      <c r="I72" t="s">
        <v>28</v>
      </c>
    </row>
    <row r="73" spans="1:15" x14ac:dyDescent="0.25">
      <c r="A73">
        <v>112</v>
      </c>
      <c r="B73">
        <v>135</v>
      </c>
      <c r="C73" s="8">
        <v>100</v>
      </c>
      <c r="D73">
        <v>120</v>
      </c>
      <c r="I73" s="28" t="s">
        <v>29</v>
      </c>
      <c r="J73" s="28" t="s">
        <v>30</v>
      </c>
      <c r="K73" s="28" t="s">
        <v>31</v>
      </c>
      <c r="L73" s="28" t="s">
        <v>32</v>
      </c>
      <c r="M73" s="28" t="s">
        <v>33</v>
      </c>
      <c r="N73" s="28" t="s">
        <v>34</v>
      </c>
      <c r="O73" s="28" t="s">
        <v>35</v>
      </c>
    </row>
    <row r="74" spans="1:15" x14ac:dyDescent="0.25">
      <c r="A74">
        <v>110</v>
      </c>
      <c r="B74">
        <v>170</v>
      </c>
      <c r="C74" s="7"/>
      <c r="D74">
        <v>125</v>
      </c>
      <c r="I74" s="26" t="s">
        <v>36</v>
      </c>
      <c r="J74" s="26">
        <v>11200.694444444467</v>
      </c>
      <c r="K74" s="26">
        <v>1</v>
      </c>
      <c r="L74" s="26">
        <v>11200.694444444467</v>
      </c>
      <c r="M74" s="33">
        <v>18.022788973788</v>
      </c>
      <c r="N74" s="26">
        <v>3.9227210718706334E-5</v>
      </c>
      <c r="O74" s="34">
        <v>3.9077817045477383</v>
      </c>
    </row>
    <row r="75" spans="1:15" x14ac:dyDescent="0.25">
      <c r="A75">
        <v>100</v>
      </c>
      <c r="B75">
        <v>125</v>
      </c>
      <c r="C75" s="8">
        <v>110</v>
      </c>
      <c r="D75">
        <v>95</v>
      </c>
      <c r="I75" s="26" t="s">
        <v>37</v>
      </c>
      <c r="J75" s="26">
        <v>88249.305555555533</v>
      </c>
      <c r="K75" s="26">
        <v>142</v>
      </c>
      <c r="L75" s="26">
        <v>621.47398278560229</v>
      </c>
      <c r="M75" s="26"/>
      <c r="N75" s="26"/>
      <c r="O75" s="26"/>
    </row>
    <row r="76" spans="1:15" x14ac:dyDescent="0.25">
      <c r="A76">
        <v>101</v>
      </c>
      <c r="B76">
        <v>150</v>
      </c>
      <c r="C76" s="8">
        <v>80</v>
      </c>
      <c r="D76">
        <v>105</v>
      </c>
      <c r="I76" s="26"/>
      <c r="J76" s="26"/>
      <c r="K76" s="26"/>
      <c r="L76" s="26"/>
      <c r="M76" s="26"/>
      <c r="N76" s="26"/>
      <c r="O76" s="26"/>
    </row>
    <row r="77" spans="1:15" ht="13.8" thickBot="1" x14ac:dyDescent="0.3">
      <c r="A77">
        <v>130</v>
      </c>
      <c r="B77" s="7"/>
      <c r="C77" s="8">
        <v>110</v>
      </c>
      <c r="D77">
        <v>130</v>
      </c>
      <c r="I77" s="27" t="s">
        <v>38</v>
      </c>
      <c r="J77" s="27">
        <v>99450</v>
      </c>
      <c r="K77" s="27">
        <v>143</v>
      </c>
      <c r="L77" s="27"/>
      <c r="M77" s="27"/>
      <c r="N77" s="27"/>
      <c r="O77" s="27"/>
    </row>
    <row r="78" spans="1:15" x14ac:dyDescent="0.25">
      <c r="A78">
        <v>143</v>
      </c>
      <c r="B78">
        <v>140</v>
      </c>
      <c r="C78" s="8">
        <v>115</v>
      </c>
      <c r="D78">
        <v>135</v>
      </c>
    </row>
    <row r="79" spans="1:15" x14ac:dyDescent="0.25">
      <c r="A79">
        <v>100</v>
      </c>
      <c r="B79">
        <v>50</v>
      </c>
      <c r="C79" s="8">
        <v>110</v>
      </c>
      <c r="D79">
        <v>100</v>
      </c>
      <c r="I79" t="s">
        <v>20</v>
      </c>
      <c r="M79" s="32" t="s">
        <v>44</v>
      </c>
    </row>
    <row r="80" spans="1:15" x14ac:dyDescent="0.25">
      <c r="A80">
        <v>117</v>
      </c>
      <c r="B80">
        <v>135</v>
      </c>
      <c r="C80" s="8">
        <v>100</v>
      </c>
      <c r="D80">
        <v>135</v>
      </c>
    </row>
    <row r="81" spans="1:15" ht="13.8" thickBot="1" x14ac:dyDescent="0.3">
      <c r="A81">
        <v>95</v>
      </c>
      <c r="B81">
        <v>115</v>
      </c>
      <c r="C81" s="8">
        <v>105</v>
      </c>
      <c r="D81">
        <v>110</v>
      </c>
      <c r="I81" t="s">
        <v>21</v>
      </c>
    </row>
    <row r="82" spans="1:15" x14ac:dyDescent="0.25">
      <c r="A82">
        <v>115</v>
      </c>
      <c r="B82">
        <v>110</v>
      </c>
      <c r="C82" s="8">
        <v>80</v>
      </c>
      <c r="D82">
        <v>115</v>
      </c>
      <c r="I82" s="28" t="s">
        <v>22</v>
      </c>
      <c r="J82" s="28" t="s">
        <v>15</v>
      </c>
      <c r="K82" s="28" t="s">
        <v>14</v>
      </c>
      <c r="L82" s="28" t="s">
        <v>4</v>
      </c>
      <c r="M82" s="28" t="s">
        <v>23</v>
      </c>
    </row>
    <row r="83" spans="1:15" x14ac:dyDescent="0.25">
      <c r="A83" s="7"/>
      <c r="B83">
        <v>115</v>
      </c>
      <c r="C83" s="8">
        <v>130</v>
      </c>
      <c r="D83">
        <v>95</v>
      </c>
      <c r="I83" s="26" t="s">
        <v>24</v>
      </c>
      <c r="J83" s="26">
        <v>77</v>
      </c>
      <c r="K83" s="26">
        <v>9219</v>
      </c>
      <c r="L83" s="29">
        <v>119.72727272727273</v>
      </c>
      <c r="M83" s="26">
        <v>401.67464114832507</v>
      </c>
    </row>
    <row r="84" spans="1:15" ht="13.8" thickBot="1" x14ac:dyDescent="0.3">
      <c r="A84" s="7"/>
      <c r="B84">
        <v>120</v>
      </c>
      <c r="C84" s="8">
        <v>105</v>
      </c>
      <c r="D84" s="7"/>
      <c r="I84" s="27" t="s">
        <v>25</v>
      </c>
      <c r="J84" s="27">
        <v>72</v>
      </c>
      <c r="K84" s="27">
        <v>7585</v>
      </c>
      <c r="L84" s="35">
        <v>105.34722222222223</v>
      </c>
      <c r="M84" s="27">
        <v>438.96224569640134</v>
      </c>
    </row>
    <row r="85" spans="1:15" x14ac:dyDescent="0.25">
      <c r="A85" s="7"/>
      <c r="B85">
        <v>120</v>
      </c>
      <c r="D85">
        <v>110</v>
      </c>
    </row>
    <row r="86" spans="1:15" x14ac:dyDescent="0.25">
      <c r="A86">
        <v>100</v>
      </c>
      <c r="B86">
        <v>125</v>
      </c>
      <c r="D86">
        <v>135</v>
      </c>
    </row>
    <row r="87" spans="1:15" ht="13.8" thickBot="1" x14ac:dyDescent="0.3">
      <c r="A87">
        <v>95</v>
      </c>
      <c r="B87">
        <v>90</v>
      </c>
      <c r="I87" t="s">
        <v>28</v>
      </c>
    </row>
    <row r="88" spans="1:15" x14ac:dyDescent="0.25">
      <c r="A88">
        <v>134</v>
      </c>
      <c r="B88" s="7"/>
      <c r="I88" s="28" t="s">
        <v>29</v>
      </c>
      <c r="J88" s="28" t="s">
        <v>30</v>
      </c>
      <c r="K88" s="28" t="s">
        <v>31</v>
      </c>
      <c r="L88" s="28" t="s">
        <v>32</v>
      </c>
      <c r="M88" s="28" t="s">
        <v>33</v>
      </c>
      <c r="N88" s="28" t="s">
        <v>34</v>
      </c>
      <c r="O88" s="28" t="s">
        <v>35</v>
      </c>
    </row>
    <row r="89" spans="1:15" x14ac:dyDescent="0.25">
      <c r="I89" s="26" t="s">
        <v>36</v>
      </c>
      <c r="J89" s="26">
        <v>7694.0991034505569</v>
      </c>
      <c r="K89" s="26">
        <v>1</v>
      </c>
      <c r="L89" s="26">
        <v>7694.0991034505569</v>
      </c>
      <c r="M89" s="33">
        <v>18.33306391138856</v>
      </c>
      <c r="N89" s="26">
        <v>3.3313463888182463E-5</v>
      </c>
      <c r="O89" s="34">
        <v>3.9054980911873751</v>
      </c>
    </row>
    <row r="90" spans="1:15" x14ac:dyDescent="0.25">
      <c r="I90" s="26" t="s">
        <v>37</v>
      </c>
      <c r="J90" s="26">
        <v>61693.592171717173</v>
      </c>
      <c r="K90" s="26">
        <v>147</v>
      </c>
      <c r="L90" s="26">
        <v>419.68430048787195</v>
      </c>
      <c r="M90" s="26"/>
      <c r="N90" s="26"/>
      <c r="O90" s="26"/>
    </row>
    <row r="91" spans="1:15" x14ac:dyDescent="0.25">
      <c r="I91" s="26"/>
      <c r="J91" s="26"/>
      <c r="K91" s="26"/>
      <c r="L91" s="26"/>
      <c r="M91" s="26"/>
      <c r="N91" s="26"/>
      <c r="O91" s="26"/>
    </row>
    <row r="92" spans="1:15" ht="13.8" thickBot="1" x14ac:dyDescent="0.3">
      <c r="I92" s="27" t="s">
        <v>38</v>
      </c>
      <c r="J92" s="27">
        <v>69387.69127516773</v>
      </c>
      <c r="K92" s="27">
        <v>148</v>
      </c>
      <c r="L92" s="27"/>
      <c r="M92" s="27"/>
      <c r="N92" s="27"/>
      <c r="O92" s="27"/>
    </row>
    <row r="94" spans="1:15" x14ac:dyDescent="0.25">
      <c r="I94" t="s">
        <v>20</v>
      </c>
      <c r="M94" s="32" t="s">
        <v>45</v>
      </c>
    </row>
    <row r="96" spans="1:15" ht="13.8" thickBot="1" x14ac:dyDescent="0.3">
      <c r="I96" t="s">
        <v>21</v>
      </c>
    </row>
    <row r="97" spans="9:15" x14ac:dyDescent="0.25">
      <c r="I97" s="28" t="s">
        <v>22</v>
      </c>
      <c r="J97" s="28" t="s">
        <v>15</v>
      </c>
      <c r="K97" s="28" t="s">
        <v>14</v>
      </c>
      <c r="L97" s="28" t="s">
        <v>4</v>
      </c>
      <c r="M97" s="28" t="s">
        <v>23</v>
      </c>
    </row>
    <row r="98" spans="9:15" x14ac:dyDescent="0.25">
      <c r="I98" s="26" t="s">
        <v>24</v>
      </c>
      <c r="J98" s="26">
        <v>77</v>
      </c>
      <c r="K98" s="26">
        <v>9219</v>
      </c>
      <c r="L98" s="29">
        <v>119.72727272727273</v>
      </c>
      <c r="M98" s="26">
        <v>401.67464114832507</v>
      </c>
    </row>
    <row r="99" spans="9:15" ht="13.8" thickBot="1" x14ac:dyDescent="0.3">
      <c r="I99" s="27" t="s">
        <v>25</v>
      </c>
      <c r="J99" s="27">
        <v>61</v>
      </c>
      <c r="K99" s="27">
        <v>6150</v>
      </c>
      <c r="L99" s="35">
        <v>100.81967213114754</v>
      </c>
      <c r="M99" s="27">
        <v>663.48360655737736</v>
      </c>
    </row>
    <row r="102" spans="9:15" ht="13.8" thickBot="1" x14ac:dyDescent="0.3">
      <c r="I102" t="s">
        <v>28</v>
      </c>
    </row>
    <row r="103" spans="9:15" x14ac:dyDescent="0.25">
      <c r="I103" s="28" t="s">
        <v>29</v>
      </c>
      <c r="J103" s="28" t="s">
        <v>30</v>
      </c>
      <c r="K103" s="28" t="s">
        <v>31</v>
      </c>
      <c r="L103" s="28" t="s">
        <v>32</v>
      </c>
      <c r="M103" s="28" t="s">
        <v>33</v>
      </c>
      <c r="N103" s="28" t="s">
        <v>34</v>
      </c>
      <c r="O103" s="28" t="s">
        <v>35</v>
      </c>
    </row>
    <row r="104" spans="9:15" x14ac:dyDescent="0.25">
      <c r="I104" s="26" t="s">
        <v>36</v>
      </c>
      <c r="J104" s="26">
        <v>12167.86305319774</v>
      </c>
      <c r="K104" s="26">
        <v>1</v>
      </c>
      <c r="L104" s="26">
        <v>12167.86305319774</v>
      </c>
      <c r="M104" s="33">
        <v>23.527390994352501</v>
      </c>
      <c r="N104" s="26">
        <v>3.3207530479142692E-6</v>
      </c>
      <c r="O104" s="34">
        <v>3.9107466249843794</v>
      </c>
    </row>
    <row r="105" spans="9:15" x14ac:dyDescent="0.25">
      <c r="I105" s="26" t="s">
        <v>37</v>
      </c>
      <c r="J105" s="26">
        <v>70336.289120715359</v>
      </c>
      <c r="K105" s="26">
        <v>136</v>
      </c>
      <c r="L105" s="26">
        <v>517.17859647584828</v>
      </c>
      <c r="M105" s="26"/>
      <c r="N105" s="26"/>
      <c r="O105" s="26"/>
    </row>
    <row r="106" spans="9:15" x14ac:dyDescent="0.25">
      <c r="I106" s="26"/>
      <c r="J106" s="26"/>
      <c r="K106" s="26"/>
      <c r="L106" s="26"/>
      <c r="M106" s="26"/>
      <c r="N106" s="26"/>
      <c r="O106" s="26"/>
    </row>
    <row r="107" spans="9:15" ht="13.8" thickBot="1" x14ac:dyDescent="0.3">
      <c r="I107" s="27" t="s">
        <v>38</v>
      </c>
      <c r="J107" s="27">
        <v>82504.152173913099</v>
      </c>
      <c r="K107" s="27">
        <v>137</v>
      </c>
      <c r="L107" s="27"/>
      <c r="M107" s="27"/>
      <c r="N107" s="27"/>
      <c r="O107" s="2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101"/>
  <sheetViews>
    <sheetView topLeftCell="A91" zoomScale="130" zoomScaleNormal="130" workbookViewId="0">
      <selection activeCell="A91" sqref="A91:A101"/>
    </sheetView>
  </sheetViews>
  <sheetFormatPr defaultRowHeight="13.2" x14ac:dyDescent="0.25"/>
  <cols>
    <col min="1" max="1" width="28.44140625" bestFit="1" customWidth="1"/>
    <col min="2" max="2" width="12.6640625" bestFit="1" customWidth="1"/>
    <col min="3" max="3" width="10.5546875" bestFit="1" customWidth="1"/>
    <col min="4" max="4" width="10.21875" bestFit="1" customWidth="1"/>
    <col min="5" max="5" width="11.5546875" bestFit="1" customWidth="1"/>
    <col min="6" max="7" width="10.109375" bestFit="1" customWidth="1"/>
    <col min="8" max="8" width="23.5546875" customWidth="1"/>
    <col min="9" max="12" width="12.6640625" bestFit="1" customWidth="1"/>
  </cols>
  <sheetData>
    <row r="1" spans="1:12" x14ac:dyDescent="0.25">
      <c r="A1" s="2" t="s">
        <v>79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12" x14ac:dyDescent="0.25">
      <c r="A2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  <c r="H2" s="41"/>
      <c r="I2" s="41"/>
      <c r="J2" s="41"/>
      <c r="K2" s="41"/>
      <c r="L2" s="41"/>
    </row>
    <row r="3" spans="1:12" x14ac:dyDescent="0.25">
      <c r="B3">
        <v>90</v>
      </c>
      <c r="C3">
        <v>90</v>
      </c>
      <c r="D3">
        <v>135</v>
      </c>
      <c r="E3">
        <v>140</v>
      </c>
      <c r="F3" s="36">
        <v>14</v>
      </c>
      <c r="G3">
        <v>2.6</v>
      </c>
      <c r="H3" s="42"/>
      <c r="I3" s="43"/>
      <c r="J3" s="44"/>
      <c r="K3" s="44"/>
      <c r="L3" s="45"/>
    </row>
    <row r="4" spans="1:12" x14ac:dyDescent="0.25">
      <c r="B4">
        <v>86</v>
      </c>
      <c r="C4">
        <v>95</v>
      </c>
      <c r="D4">
        <v>125</v>
      </c>
      <c r="E4">
        <v>130</v>
      </c>
      <c r="F4" s="36">
        <v>13</v>
      </c>
      <c r="G4">
        <v>2.4</v>
      </c>
      <c r="H4" s="26"/>
      <c r="I4" s="26"/>
      <c r="J4" s="26"/>
      <c r="K4" s="26"/>
      <c r="L4" s="26"/>
    </row>
    <row r="5" spans="1:12" x14ac:dyDescent="0.25">
      <c r="B5">
        <v>123</v>
      </c>
      <c r="C5">
        <v>140</v>
      </c>
      <c r="D5">
        <v>165</v>
      </c>
      <c r="E5">
        <v>170</v>
      </c>
      <c r="F5" s="36">
        <v>17</v>
      </c>
      <c r="G5">
        <v>3.9</v>
      </c>
      <c r="H5" s="26"/>
      <c r="I5" s="46"/>
      <c r="J5" s="46"/>
      <c r="K5" s="46"/>
      <c r="L5" s="46"/>
    </row>
    <row r="6" spans="1:12" x14ac:dyDescent="0.25">
      <c r="B6" s="7"/>
      <c r="C6" s="7"/>
      <c r="D6" s="7"/>
      <c r="E6" s="7"/>
      <c r="F6" s="38"/>
      <c r="H6" s="26"/>
      <c r="I6" s="30"/>
      <c r="J6" s="30"/>
      <c r="K6" s="30"/>
      <c r="L6" s="30"/>
    </row>
    <row r="7" spans="1:12" x14ac:dyDescent="0.25">
      <c r="B7">
        <v>90</v>
      </c>
      <c r="C7">
        <v>100</v>
      </c>
      <c r="D7">
        <v>115</v>
      </c>
      <c r="E7">
        <v>120</v>
      </c>
      <c r="F7" s="36">
        <v>12</v>
      </c>
      <c r="G7">
        <v>2.1</v>
      </c>
      <c r="H7" s="26"/>
      <c r="I7" s="26"/>
      <c r="J7" s="26"/>
      <c r="K7" s="26"/>
      <c r="L7" s="26"/>
    </row>
    <row r="8" spans="1:12" x14ac:dyDescent="0.25">
      <c r="B8">
        <v>89</v>
      </c>
      <c r="C8">
        <v>110</v>
      </c>
      <c r="D8">
        <v>120</v>
      </c>
      <c r="E8">
        <v>125</v>
      </c>
      <c r="F8" s="36">
        <v>13.1</v>
      </c>
      <c r="G8">
        <v>2.1</v>
      </c>
      <c r="H8" s="26"/>
      <c r="I8" s="26"/>
      <c r="J8" s="26"/>
      <c r="K8" s="26"/>
      <c r="L8" s="26"/>
    </row>
    <row r="9" spans="1:12" x14ac:dyDescent="0.25">
      <c r="B9">
        <v>75</v>
      </c>
      <c r="C9">
        <v>90</v>
      </c>
      <c r="D9">
        <v>105</v>
      </c>
      <c r="E9">
        <v>110</v>
      </c>
      <c r="F9" s="36">
        <v>11</v>
      </c>
      <c r="G9">
        <v>1.6</v>
      </c>
      <c r="H9" s="26"/>
      <c r="I9" s="26"/>
      <c r="J9" s="26"/>
      <c r="K9" s="26"/>
      <c r="L9" s="26"/>
    </row>
    <row r="10" spans="1:12" x14ac:dyDescent="0.25">
      <c r="B10">
        <v>73</v>
      </c>
      <c r="C10" s="7"/>
      <c r="D10" s="7"/>
      <c r="E10" s="7"/>
      <c r="F10" s="38"/>
      <c r="H10" s="26"/>
      <c r="I10" s="26"/>
      <c r="J10" s="26"/>
      <c r="K10" s="26"/>
      <c r="L10" s="26"/>
    </row>
    <row r="11" spans="1:12" x14ac:dyDescent="0.25">
      <c r="B11">
        <v>80</v>
      </c>
      <c r="C11" s="7"/>
      <c r="D11" s="7"/>
      <c r="E11" s="7"/>
      <c r="F11" s="38"/>
      <c r="H11" s="26"/>
      <c r="I11" s="31"/>
      <c r="J11" s="31"/>
      <c r="K11" s="31"/>
      <c r="L11" s="31"/>
    </row>
    <row r="12" spans="1:12" x14ac:dyDescent="0.25">
      <c r="B12">
        <v>100</v>
      </c>
      <c r="C12">
        <v>100</v>
      </c>
      <c r="D12">
        <v>110</v>
      </c>
      <c r="E12">
        <v>120</v>
      </c>
      <c r="F12" s="36">
        <v>12</v>
      </c>
      <c r="G12">
        <v>1.6</v>
      </c>
      <c r="H12" s="26"/>
      <c r="I12" s="31"/>
      <c r="J12" s="31"/>
      <c r="K12" s="31"/>
      <c r="L12" s="31"/>
    </row>
    <row r="13" spans="1:12" x14ac:dyDescent="0.25">
      <c r="B13">
        <v>76</v>
      </c>
      <c r="C13">
        <v>130</v>
      </c>
      <c r="D13">
        <v>135</v>
      </c>
      <c r="E13">
        <v>145</v>
      </c>
      <c r="F13" s="38"/>
      <c r="H13" s="26"/>
      <c r="I13" s="26"/>
      <c r="J13" s="26"/>
      <c r="K13" s="26"/>
      <c r="L13" s="26"/>
    </row>
    <row r="14" spans="1:12" x14ac:dyDescent="0.25">
      <c r="B14">
        <v>45</v>
      </c>
      <c r="C14" s="7"/>
      <c r="D14" s="7"/>
      <c r="E14" s="7"/>
      <c r="F14" s="38"/>
      <c r="H14" s="26"/>
      <c r="I14" s="26"/>
      <c r="J14" s="26"/>
      <c r="K14" s="26"/>
      <c r="L14" s="26"/>
    </row>
    <row r="15" spans="1:12" x14ac:dyDescent="0.25">
      <c r="B15">
        <v>19</v>
      </c>
      <c r="C15" s="7"/>
      <c r="D15" s="7"/>
      <c r="E15" s="7"/>
      <c r="F15" s="38"/>
      <c r="H15" s="26"/>
      <c r="I15" s="26"/>
      <c r="J15" s="26"/>
      <c r="K15" s="26"/>
      <c r="L15" s="26"/>
    </row>
    <row r="16" spans="1:12" x14ac:dyDescent="0.25">
      <c r="B16" s="7"/>
      <c r="C16" s="7"/>
      <c r="D16" s="7"/>
      <c r="E16" s="7"/>
      <c r="F16" s="38"/>
      <c r="H16" s="26"/>
      <c r="I16" s="26"/>
      <c r="J16" s="26"/>
      <c r="K16" s="26"/>
      <c r="L16" s="26"/>
    </row>
    <row r="17" spans="2:12" x14ac:dyDescent="0.25">
      <c r="B17" s="7"/>
      <c r="C17" s="7"/>
      <c r="D17" s="7"/>
      <c r="E17" s="7"/>
      <c r="F17" s="38"/>
      <c r="H17" s="26"/>
      <c r="I17" s="26"/>
      <c r="J17" s="26"/>
      <c r="K17" s="26"/>
      <c r="L17" s="26"/>
    </row>
    <row r="18" spans="2:12" x14ac:dyDescent="0.25">
      <c r="B18">
        <v>45</v>
      </c>
      <c r="C18">
        <v>90</v>
      </c>
      <c r="D18">
        <v>115</v>
      </c>
      <c r="E18">
        <v>120</v>
      </c>
      <c r="F18" s="36">
        <v>12</v>
      </c>
      <c r="G18">
        <v>1.8</v>
      </c>
      <c r="H18" s="26"/>
      <c r="I18" s="26"/>
      <c r="J18" s="26"/>
      <c r="K18" s="26"/>
      <c r="L18" s="26"/>
    </row>
    <row r="19" spans="2:12" x14ac:dyDescent="0.25">
      <c r="B19">
        <v>15</v>
      </c>
      <c r="C19">
        <v>70</v>
      </c>
      <c r="D19">
        <v>90</v>
      </c>
      <c r="E19">
        <v>95</v>
      </c>
      <c r="F19" s="36">
        <v>9.5</v>
      </c>
      <c r="G19">
        <v>1.6</v>
      </c>
      <c r="H19" s="41"/>
      <c r="I19" s="41"/>
      <c r="J19" s="41"/>
      <c r="K19" s="41"/>
      <c r="L19" s="41"/>
    </row>
    <row r="20" spans="2:12" x14ac:dyDescent="0.25">
      <c r="B20">
        <v>40</v>
      </c>
      <c r="C20">
        <v>85</v>
      </c>
      <c r="D20">
        <v>90</v>
      </c>
      <c r="E20">
        <v>95</v>
      </c>
      <c r="F20" s="38"/>
    </row>
    <row r="21" spans="2:12" x14ac:dyDescent="0.25">
      <c r="B21" s="7"/>
      <c r="C21" s="7"/>
      <c r="D21" s="7"/>
      <c r="E21" s="7"/>
      <c r="F21" s="38"/>
    </row>
    <row r="22" spans="2:12" x14ac:dyDescent="0.25">
      <c r="B22" s="5">
        <v>60</v>
      </c>
      <c r="C22">
        <v>80</v>
      </c>
      <c r="D22">
        <v>100</v>
      </c>
      <c r="E22">
        <v>110</v>
      </c>
      <c r="F22" s="36">
        <v>11</v>
      </c>
      <c r="G22">
        <v>1.8</v>
      </c>
    </row>
    <row r="23" spans="2:12" x14ac:dyDescent="0.25">
      <c r="B23">
        <v>70</v>
      </c>
      <c r="C23">
        <v>110</v>
      </c>
      <c r="D23">
        <v>130</v>
      </c>
      <c r="E23">
        <v>140</v>
      </c>
      <c r="F23" s="36">
        <v>14</v>
      </c>
      <c r="G23">
        <v>2.7</v>
      </c>
    </row>
    <row r="24" spans="2:12" x14ac:dyDescent="0.25">
      <c r="B24">
        <v>75</v>
      </c>
      <c r="C24">
        <v>80</v>
      </c>
      <c r="D24">
        <v>80</v>
      </c>
      <c r="E24">
        <v>90</v>
      </c>
      <c r="F24" s="38"/>
    </row>
    <row r="25" spans="2:12" x14ac:dyDescent="0.25">
      <c r="B25">
        <v>70</v>
      </c>
      <c r="C25" s="7"/>
      <c r="D25" s="7"/>
      <c r="E25" s="7"/>
      <c r="F25" s="38"/>
    </row>
    <row r="26" spans="2:12" x14ac:dyDescent="0.25">
      <c r="B26">
        <v>90</v>
      </c>
      <c r="C26" s="7"/>
      <c r="D26" s="7"/>
      <c r="E26" s="7"/>
      <c r="F26" s="38"/>
    </row>
    <row r="27" spans="2:12" x14ac:dyDescent="0.25">
      <c r="B27">
        <v>60</v>
      </c>
      <c r="C27">
        <v>80</v>
      </c>
      <c r="D27">
        <v>90</v>
      </c>
      <c r="E27">
        <v>100</v>
      </c>
      <c r="F27" s="36">
        <v>10</v>
      </c>
      <c r="G27">
        <v>1.8</v>
      </c>
    </row>
    <row r="28" spans="2:12" x14ac:dyDescent="0.25">
      <c r="B28">
        <v>75</v>
      </c>
      <c r="C28" s="7"/>
      <c r="D28" s="7"/>
      <c r="E28" s="7"/>
      <c r="F28" s="38"/>
    </row>
    <row r="29" spans="2:12" x14ac:dyDescent="0.25">
      <c r="B29">
        <v>70</v>
      </c>
      <c r="C29">
        <v>70</v>
      </c>
      <c r="D29" s="6">
        <v>40</v>
      </c>
      <c r="E29" s="6">
        <v>45</v>
      </c>
      <c r="F29" s="39">
        <v>5</v>
      </c>
      <c r="G29">
        <v>1.8</v>
      </c>
    </row>
    <row r="30" spans="2:12" x14ac:dyDescent="0.25">
      <c r="B30">
        <v>50</v>
      </c>
      <c r="C30">
        <v>100</v>
      </c>
      <c r="D30" s="8">
        <v>120</v>
      </c>
      <c r="E30" s="8">
        <v>125</v>
      </c>
      <c r="F30" s="40">
        <v>12.5</v>
      </c>
      <c r="G30" s="8">
        <v>2.1</v>
      </c>
    </row>
    <row r="31" spans="2:12" x14ac:dyDescent="0.25">
      <c r="B31">
        <v>40</v>
      </c>
      <c r="C31">
        <v>80</v>
      </c>
      <c r="D31">
        <v>110</v>
      </c>
      <c r="E31">
        <v>115</v>
      </c>
      <c r="F31" s="36">
        <v>11.5</v>
      </c>
      <c r="G31" s="8">
        <v>5.8</v>
      </c>
    </row>
    <row r="32" spans="2:12" x14ac:dyDescent="0.25">
      <c r="B32">
        <v>65</v>
      </c>
      <c r="C32">
        <v>110</v>
      </c>
      <c r="D32">
        <v>130</v>
      </c>
      <c r="E32">
        <v>135</v>
      </c>
      <c r="F32" s="36">
        <v>13.5</v>
      </c>
      <c r="G32" s="8">
        <v>4.0999999999999996</v>
      </c>
    </row>
    <row r="33" spans="2:7" x14ac:dyDescent="0.25">
      <c r="B33">
        <v>80</v>
      </c>
      <c r="C33">
        <v>85</v>
      </c>
      <c r="D33">
        <v>85</v>
      </c>
      <c r="E33">
        <v>90</v>
      </c>
      <c r="F33" s="36">
        <v>9</v>
      </c>
      <c r="G33" s="8">
        <v>1.5</v>
      </c>
    </row>
    <row r="34" spans="2:7" x14ac:dyDescent="0.25">
      <c r="B34">
        <v>39</v>
      </c>
      <c r="C34">
        <v>60</v>
      </c>
      <c r="D34">
        <v>60</v>
      </c>
      <c r="E34">
        <v>70</v>
      </c>
      <c r="F34" s="36">
        <v>7</v>
      </c>
      <c r="G34" s="8">
        <v>3.3</v>
      </c>
    </row>
    <row r="35" spans="2:7" x14ac:dyDescent="0.25">
      <c r="B35">
        <v>75</v>
      </c>
      <c r="C35">
        <v>75</v>
      </c>
      <c r="D35">
        <v>80</v>
      </c>
      <c r="E35">
        <v>85</v>
      </c>
      <c r="F35" s="36">
        <v>9</v>
      </c>
      <c r="G35" s="8">
        <v>2.5</v>
      </c>
    </row>
    <row r="36" spans="2:7" x14ac:dyDescent="0.25">
      <c r="B36">
        <v>40</v>
      </c>
      <c r="C36">
        <v>65</v>
      </c>
      <c r="D36">
        <v>85</v>
      </c>
      <c r="E36">
        <v>90</v>
      </c>
      <c r="F36" s="36">
        <v>10.3</v>
      </c>
      <c r="G36" s="8">
        <v>2.5</v>
      </c>
    </row>
    <row r="37" spans="2:7" x14ac:dyDescent="0.25">
      <c r="B37">
        <v>52</v>
      </c>
      <c r="C37" s="7"/>
      <c r="D37" s="7"/>
      <c r="E37" s="7"/>
      <c r="F37" s="38"/>
    </row>
    <row r="38" spans="2:7" x14ac:dyDescent="0.25">
      <c r="B38">
        <v>43</v>
      </c>
      <c r="C38">
        <v>60</v>
      </c>
      <c r="D38">
        <v>105</v>
      </c>
      <c r="E38">
        <v>115</v>
      </c>
      <c r="F38" s="36">
        <v>11.5</v>
      </c>
      <c r="G38">
        <v>2.1</v>
      </c>
    </row>
    <row r="39" spans="2:7" x14ac:dyDescent="0.25">
      <c r="B39" s="7"/>
      <c r="C39" s="7"/>
      <c r="D39" s="7"/>
      <c r="E39" s="7"/>
      <c r="F39" s="38"/>
    </row>
    <row r="40" spans="2:7" x14ac:dyDescent="0.25">
      <c r="B40">
        <v>51</v>
      </c>
      <c r="C40">
        <v>70</v>
      </c>
      <c r="D40">
        <v>100</v>
      </c>
      <c r="E40">
        <v>110</v>
      </c>
      <c r="F40" s="36">
        <v>12</v>
      </c>
      <c r="G40">
        <v>2.7</v>
      </c>
    </row>
    <row r="41" spans="2:7" x14ac:dyDescent="0.25">
      <c r="B41">
        <v>65</v>
      </c>
      <c r="C41">
        <v>85</v>
      </c>
      <c r="D41" s="8">
        <v>115</v>
      </c>
      <c r="E41" s="8">
        <v>125</v>
      </c>
      <c r="F41" s="40">
        <v>13.1</v>
      </c>
      <c r="G41" s="8">
        <v>1.9</v>
      </c>
    </row>
    <row r="42" spans="2:7" x14ac:dyDescent="0.25">
      <c r="B42">
        <v>51</v>
      </c>
      <c r="C42">
        <v>110</v>
      </c>
      <c r="D42">
        <v>130</v>
      </c>
      <c r="E42">
        <v>135</v>
      </c>
      <c r="F42" s="36">
        <v>13.5</v>
      </c>
      <c r="G42" s="8">
        <v>3</v>
      </c>
    </row>
    <row r="43" spans="2:7" ht="12.6" customHeight="1" x14ac:dyDescent="0.25">
      <c r="B43">
        <v>45</v>
      </c>
      <c r="C43">
        <v>75</v>
      </c>
      <c r="D43">
        <v>105</v>
      </c>
      <c r="E43">
        <v>110</v>
      </c>
      <c r="F43" s="36">
        <v>12</v>
      </c>
      <c r="G43" s="8">
        <v>2.2999999999999998</v>
      </c>
    </row>
    <row r="44" spans="2:7" x14ac:dyDescent="0.25">
      <c r="B44">
        <v>66</v>
      </c>
      <c r="C44">
        <v>100</v>
      </c>
      <c r="D44">
        <v>130</v>
      </c>
      <c r="E44">
        <v>135</v>
      </c>
      <c r="F44" s="36">
        <v>13.5</v>
      </c>
      <c r="G44" s="8">
        <v>3</v>
      </c>
    </row>
    <row r="45" spans="2:7" x14ac:dyDescent="0.25">
      <c r="B45">
        <v>80</v>
      </c>
      <c r="C45">
        <v>110</v>
      </c>
      <c r="D45">
        <v>150</v>
      </c>
      <c r="E45">
        <v>155</v>
      </c>
      <c r="F45" s="36">
        <v>15.5</v>
      </c>
      <c r="G45" s="8">
        <v>2.6</v>
      </c>
    </row>
    <row r="46" spans="2:7" x14ac:dyDescent="0.25">
      <c r="B46">
        <v>105</v>
      </c>
      <c r="C46">
        <v>110</v>
      </c>
      <c r="D46">
        <v>140</v>
      </c>
      <c r="E46">
        <v>145</v>
      </c>
      <c r="F46" s="36">
        <v>14.5</v>
      </c>
      <c r="G46" s="8">
        <v>3.8</v>
      </c>
    </row>
    <row r="47" spans="2:7" x14ac:dyDescent="0.25">
      <c r="B47">
        <v>80</v>
      </c>
      <c r="C47">
        <v>110</v>
      </c>
      <c r="D47">
        <v>130</v>
      </c>
      <c r="E47">
        <v>135</v>
      </c>
      <c r="F47" s="36">
        <v>14</v>
      </c>
      <c r="G47" s="8">
        <v>3.4</v>
      </c>
    </row>
    <row r="48" spans="2:7" x14ac:dyDescent="0.25">
      <c r="B48">
        <v>75</v>
      </c>
      <c r="C48">
        <v>105</v>
      </c>
      <c r="D48">
        <v>130</v>
      </c>
      <c r="E48">
        <v>135</v>
      </c>
      <c r="F48" s="36">
        <v>13.5</v>
      </c>
      <c r="G48" s="8">
        <v>3.5</v>
      </c>
    </row>
    <row r="49" spans="2:7" x14ac:dyDescent="0.25">
      <c r="B49">
        <v>90</v>
      </c>
      <c r="C49">
        <v>120</v>
      </c>
      <c r="D49">
        <v>125</v>
      </c>
      <c r="E49">
        <v>135</v>
      </c>
      <c r="F49" s="36">
        <v>13.5</v>
      </c>
      <c r="G49" s="8">
        <v>2.5</v>
      </c>
    </row>
    <row r="50" spans="2:7" x14ac:dyDescent="0.25">
      <c r="B50">
        <v>92</v>
      </c>
      <c r="C50">
        <v>92</v>
      </c>
      <c r="D50">
        <v>105</v>
      </c>
      <c r="E50">
        <v>110</v>
      </c>
      <c r="F50" s="36">
        <v>12</v>
      </c>
      <c r="G50" s="8">
        <v>2.4</v>
      </c>
    </row>
    <row r="51" spans="2:7" x14ac:dyDescent="0.25">
      <c r="B51">
        <v>81</v>
      </c>
      <c r="C51">
        <v>90</v>
      </c>
      <c r="D51">
        <v>120</v>
      </c>
      <c r="E51">
        <v>125</v>
      </c>
      <c r="F51" s="36">
        <v>13</v>
      </c>
      <c r="G51" s="8">
        <v>3.7</v>
      </c>
    </row>
    <row r="52" spans="2:7" x14ac:dyDescent="0.25">
      <c r="B52">
        <v>75</v>
      </c>
      <c r="C52">
        <v>110</v>
      </c>
      <c r="D52">
        <v>140</v>
      </c>
      <c r="E52">
        <v>145</v>
      </c>
      <c r="F52" s="36">
        <v>14.5</v>
      </c>
      <c r="G52" s="8">
        <v>2.1</v>
      </c>
    </row>
    <row r="53" spans="2:7" x14ac:dyDescent="0.25">
      <c r="B53">
        <v>106</v>
      </c>
      <c r="C53">
        <v>106</v>
      </c>
      <c r="D53">
        <v>115</v>
      </c>
      <c r="E53">
        <v>120</v>
      </c>
      <c r="F53" s="36">
        <v>14</v>
      </c>
      <c r="G53" s="8">
        <v>1.8</v>
      </c>
    </row>
    <row r="54" spans="2:7" x14ac:dyDescent="0.25">
      <c r="B54">
        <v>60</v>
      </c>
      <c r="C54">
        <v>110</v>
      </c>
      <c r="D54">
        <v>130</v>
      </c>
      <c r="E54">
        <v>135</v>
      </c>
      <c r="F54" s="36">
        <v>14.6</v>
      </c>
      <c r="G54" s="8">
        <v>3.2</v>
      </c>
    </row>
    <row r="55" spans="2:7" x14ac:dyDescent="0.25">
      <c r="B55">
        <v>79</v>
      </c>
      <c r="C55">
        <v>110</v>
      </c>
      <c r="D55">
        <v>160</v>
      </c>
      <c r="E55">
        <v>165</v>
      </c>
      <c r="F55" s="36">
        <v>16.5</v>
      </c>
      <c r="G55" s="8">
        <v>2.2999999999999998</v>
      </c>
    </row>
    <row r="56" spans="2:7" x14ac:dyDescent="0.25">
      <c r="B56">
        <v>90</v>
      </c>
      <c r="C56">
        <v>95</v>
      </c>
      <c r="D56">
        <v>110</v>
      </c>
      <c r="E56">
        <v>115</v>
      </c>
      <c r="F56" s="36">
        <v>12</v>
      </c>
      <c r="G56" s="8">
        <v>3</v>
      </c>
    </row>
    <row r="57" spans="2:7" x14ac:dyDescent="0.25">
      <c r="B57">
        <v>75</v>
      </c>
      <c r="C57">
        <v>100</v>
      </c>
      <c r="D57">
        <v>140</v>
      </c>
      <c r="E57">
        <v>145</v>
      </c>
      <c r="F57" s="36">
        <v>14.5</v>
      </c>
      <c r="G57" s="8">
        <v>2.9</v>
      </c>
    </row>
    <row r="58" spans="2:7" x14ac:dyDescent="0.25">
      <c r="B58">
        <v>110</v>
      </c>
      <c r="C58">
        <v>110</v>
      </c>
      <c r="D58">
        <v>120</v>
      </c>
      <c r="E58">
        <v>125</v>
      </c>
      <c r="F58" s="36">
        <v>12.5</v>
      </c>
      <c r="G58" s="8">
        <v>3.2</v>
      </c>
    </row>
    <row r="59" spans="2:7" x14ac:dyDescent="0.25">
      <c r="B59">
        <v>85</v>
      </c>
      <c r="C59">
        <v>85</v>
      </c>
      <c r="D59">
        <v>110</v>
      </c>
      <c r="E59">
        <v>115</v>
      </c>
      <c r="F59" s="36">
        <v>13</v>
      </c>
      <c r="G59" s="8">
        <v>3.4</v>
      </c>
    </row>
    <row r="60" spans="2:7" x14ac:dyDescent="0.25">
      <c r="B60">
        <v>60</v>
      </c>
      <c r="C60">
        <v>130</v>
      </c>
      <c r="D60">
        <v>145</v>
      </c>
      <c r="E60">
        <v>150</v>
      </c>
      <c r="F60" s="36">
        <v>15</v>
      </c>
      <c r="G60" s="8">
        <v>3.5</v>
      </c>
    </row>
    <row r="61" spans="2:7" x14ac:dyDescent="0.25">
      <c r="B61">
        <v>91</v>
      </c>
      <c r="C61">
        <v>100</v>
      </c>
      <c r="D61">
        <v>130</v>
      </c>
      <c r="E61">
        <v>140</v>
      </c>
      <c r="F61" s="36">
        <v>14</v>
      </c>
      <c r="G61" s="8">
        <v>2.5</v>
      </c>
    </row>
    <row r="62" spans="2:7" x14ac:dyDescent="0.25">
      <c r="B62">
        <v>62</v>
      </c>
      <c r="C62">
        <v>150</v>
      </c>
      <c r="D62">
        <v>180</v>
      </c>
      <c r="E62">
        <v>185</v>
      </c>
      <c r="F62" s="36">
        <v>18.5</v>
      </c>
      <c r="G62" s="8">
        <v>3.4</v>
      </c>
    </row>
    <row r="63" spans="2:7" x14ac:dyDescent="0.25">
      <c r="B63">
        <v>90</v>
      </c>
      <c r="C63">
        <v>90</v>
      </c>
      <c r="D63">
        <v>115</v>
      </c>
      <c r="E63">
        <v>120</v>
      </c>
      <c r="F63" s="36">
        <v>12</v>
      </c>
      <c r="G63" s="8">
        <v>2</v>
      </c>
    </row>
    <row r="64" spans="2:7" x14ac:dyDescent="0.25">
      <c r="B64">
        <v>90</v>
      </c>
      <c r="C64">
        <v>95</v>
      </c>
      <c r="D64">
        <v>100</v>
      </c>
      <c r="E64">
        <v>105</v>
      </c>
      <c r="F64" s="36">
        <v>10.5</v>
      </c>
      <c r="G64" s="8">
        <v>2</v>
      </c>
    </row>
    <row r="65" spans="2:7" x14ac:dyDescent="0.25">
      <c r="B65">
        <v>90</v>
      </c>
      <c r="C65">
        <v>130</v>
      </c>
      <c r="D65">
        <v>150</v>
      </c>
      <c r="E65">
        <v>155</v>
      </c>
      <c r="F65" s="36">
        <v>15.5</v>
      </c>
      <c r="G65" s="8">
        <v>3.2</v>
      </c>
    </row>
    <row r="66" spans="2:7" x14ac:dyDescent="0.25">
      <c r="B66">
        <v>130</v>
      </c>
      <c r="C66">
        <v>130</v>
      </c>
      <c r="D66" s="9">
        <v>40</v>
      </c>
      <c r="E66" s="6">
        <v>25</v>
      </c>
      <c r="F66" s="38"/>
    </row>
    <row r="67" spans="2:7" x14ac:dyDescent="0.25">
      <c r="B67">
        <v>70</v>
      </c>
      <c r="C67">
        <v>100</v>
      </c>
      <c r="D67">
        <v>130</v>
      </c>
      <c r="E67">
        <v>135</v>
      </c>
      <c r="F67" s="36">
        <v>13.5</v>
      </c>
      <c r="G67">
        <v>3.5</v>
      </c>
    </row>
    <row r="68" spans="2:7" x14ac:dyDescent="0.25">
      <c r="B68">
        <v>75</v>
      </c>
      <c r="C68">
        <v>95</v>
      </c>
      <c r="D68">
        <v>140</v>
      </c>
      <c r="E68">
        <v>145</v>
      </c>
      <c r="F68" s="36">
        <v>14.5</v>
      </c>
      <c r="G68">
        <v>4</v>
      </c>
    </row>
    <row r="69" spans="2:7" x14ac:dyDescent="0.25">
      <c r="B69">
        <v>110</v>
      </c>
      <c r="C69">
        <v>125</v>
      </c>
      <c r="D69">
        <v>165</v>
      </c>
      <c r="E69">
        <v>175</v>
      </c>
      <c r="F69" s="36">
        <v>17.5</v>
      </c>
      <c r="G69">
        <v>5.0999999999999996</v>
      </c>
    </row>
    <row r="70" spans="2:7" x14ac:dyDescent="0.25">
      <c r="B70">
        <v>100</v>
      </c>
      <c r="C70">
        <v>100</v>
      </c>
      <c r="D70">
        <v>130</v>
      </c>
      <c r="E70">
        <v>135</v>
      </c>
      <c r="F70" s="36">
        <v>13.5</v>
      </c>
      <c r="G70">
        <v>2.6</v>
      </c>
    </row>
    <row r="71" spans="2:7" x14ac:dyDescent="0.25">
      <c r="B71">
        <v>94</v>
      </c>
      <c r="C71">
        <v>120</v>
      </c>
      <c r="D71">
        <v>160</v>
      </c>
      <c r="E71">
        <v>165</v>
      </c>
      <c r="F71" s="36">
        <v>16.5</v>
      </c>
      <c r="G71">
        <v>3.6</v>
      </c>
    </row>
    <row r="72" spans="2:7" x14ac:dyDescent="0.25">
      <c r="B72">
        <v>75</v>
      </c>
      <c r="C72">
        <v>100</v>
      </c>
      <c r="D72">
        <v>100</v>
      </c>
      <c r="E72">
        <v>110</v>
      </c>
      <c r="F72" s="36">
        <v>11</v>
      </c>
      <c r="G72">
        <v>1.6</v>
      </c>
    </row>
    <row r="73" spans="2:7" x14ac:dyDescent="0.25">
      <c r="B73">
        <v>90</v>
      </c>
      <c r="C73">
        <v>90</v>
      </c>
      <c r="D73">
        <v>105</v>
      </c>
      <c r="E73">
        <v>110</v>
      </c>
      <c r="F73" s="36">
        <v>11</v>
      </c>
      <c r="G73">
        <v>3.1</v>
      </c>
    </row>
    <row r="74" spans="2:7" x14ac:dyDescent="0.25">
      <c r="B74">
        <v>70</v>
      </c>
      <c r="C74">
        <v>110</v>
      </c>
      <c r="D74">
        <v>130</v>
      </c>
      <c r="E74">
        <v>135</v>
      </c>
      <c r="F74" s="36">
        <v>13.5</v>
      </c>
      <c r="G74">
        <v>2.2999999999999998</v>
      </c>
    </row>
    <row r="75" spans="2:7" x14ac:dyDescent="0.25">
      <c r="B75">
        <v>100</v>
      </c>
      <c r="C75">
        <v>140</v>
      </c>
      <c r="D75">
        <v>165</v>
      </c>
      <c r="E75">
        <v>170</v>
      </c>
      <c r="F75" s="36">
        <v>17</v>
      </c>
      <c r="G75">
        <v>4.8</v>
      </c>
    </row>
    <row r="76" spans="2:7" x14ac:dyDescent="0.25">
      <c r="B76">
        <v>60</v>
      </c>
      <c r="C76">
        <v>110</v>
      </c>
      <c r="D76">
        <v>120</v>
      </c>
      <c r="E76">
        <v>125</v>
      </c>
      <c r="F76" s="36">
        <v>12.5</v>
      </c>
      <c r="G76">
        <v>2.2000000000000002</v>
      </c>
    </row>
    <row r="77" spans="2:7" x14ac:dyDescent="0.25">
      <c r="B77">
        <v>71</v>
      </c>
      <c r="C77">
        <v>110</v>
      </c>
      <c r="D77">
        <v>145</v>
      </c>
      <c r="E77">
        <v>150</v>
      </c>
      <c r="F77" s="36">
        <v>15</v>
      </c>
      <c r="G77">
        <v>4.9000000000000004</v>
      </c>
    </row>
    <row r="78" spans="2:7" x14ac:dyDescent="0.25">
      <c r="B78">
        <v>110</v>
      </c>
      <c r="C78" s="7"/>
      <c r="D78" s="7"/>
      <c r="E78" s="7"/>
      <c r="F78" s="38"/>
    </row>
    <row r="79" spans="2:7" x14ac:dyDescent="0.25">
      <c r="B79">
        <v>120</v>
      </c>
      <c r="C79">
        <v>120</v>
      </c>
      <c r="D79">
        <v>130</v>
      </c>
      <c r="E79">
        <v>140</v>
      </c>
      <c r="F79" s="36">
        <v>14</v>
      </c>
      <c r="G79">
        <v>4.3</v>
      </c>
    </row>
    <row r="80" spans="2:7" x14ac:dyDescent="0.25">
      <c r="B80">
        <v>30</v>
      </c>
      <c r="C80">
        <v>35</v>
      </c>
      <c r="D80">
        <v>40</v>
      </c>
      <c r="E80">
        <v>50</v>
      </c>
      <c r="F80" s="40">
        <v>5</v>
      </c>
      <c r="G80">
        <v>2.1</v>
      </c>
    </row>
    <row r="81" spans="1:7" x14ac:dyDescent="0.25">
      <c r="B81">
        <v>89</v>
      </c>
      <c r="C81">
        <v>110</v>
      </c>
      <c r="D81">
        <v>130</v>
      </c>
      <c r="E81">
        <v>135</v>
      </c>
      <c r="F81" s="36">
        <v>13.5</v>
      </c>
      <c r="G81">
        <v>4.8</v>
      </c>
    </row>
    <row r="82" spans="1:7" x14ac:dyDescent="0.25">
      <c r="B82">
        <v>75</v>
      </c>
      <c r="C82">
        <v>85</v>
      </c>
      <c r="D82">
        <v>110</v>
      </c>
      <c r="E82">
        <v>115</v>
      </c>
      <c r="F82" s="36">
        <v>11.5</v>
      </c>
      <c r="G82">
        <v>2.8</v>
      </c>
    </row>
    <row r="83" spans="1:7" x14ac:dyDescent="0.25">
      <c r="B83">
        <v>55</v>
      </c>
      <c r="C83">
        <v>70</v>
      </c>
      <c r="D83">
        <v>105</v>
      </c>
      <c r="E83">
        <v>110</v>
      </c>
      <c r="F83" s="36">
        <v>11</v>
      </c>
      <c r="G83">
        <v>2</v>
      </c>
    </row>
    <row r="84" spans="1:7" x14ac:dyDescent="0.25">
      <c r="B84">
        <v>70</v>
      </c>
      <c r="C84">
        <v>95</v>
      </c>
      <c r="D84">
        <v>110</v>
      </c>
      <c r="E84">
        <v>115</v>
      </c>
      <c r="F84" s="36">
        <v>11.5</v>
      </c>
      <c r="G84">
        <v>2.5</v>
      </c>
    </row>
    <row r="85" spans="1:7" x14ac:dyDescent="0.25">
      <c r="B85">
        <v>60</v>
      </c>
      <c r="C85">
        <v>90</v>
      </c>
      <c r="D85">
        <v>110</v>
      </c>
      <c r="E85">
        <v>120</v>
      </c>
      <c r="F85" s="36">
        <v>12</v>
      </c>
      <c r="G85">
        <v>2.6</v>
      </c>
    </row>
    <row r="86" spans="1:7" x14ac:dyDescent="0.25">
      <c r="B86">
        <v>90</v>
      </c>
      <c r="C86">
        <v>95</v>
      </c>
      <c r="D86">
        <v>115</v>
      </c>
      <c r="E86">
        <v>120</v>
      </c>
      <c r="F86" s="36">
        <v>12</v>
      </c>
      <c r="G86">
        <v>2.6</v>
      </c>
    </row>
    <row r="87" spans="1:7" x14ac:dyDescent="0.25">
      <c r="B87">
        <v>76</v>
      </c>
      <c r="C87">
        <v>100</v>
      </c>
      <c r="D87">
        <v>120</v>
      </c>
      <c r="E87">
        <v>125</v>
      </c>
      <c r="F87" s="36">
        <v>12.5</v>
      </c>
      <c r="G87">
        <v>2.7</v>
      </c>
    </row>
    <row r="88" spans="1:7" x14ac:dyDescent="0.25">
      <c r="B88">
        <v>81</v>
      </c>
      <c r="C88">
        <v>81</v>
      </c>
      <c r="D88">
        <v>85</v>
      </c>
      <c r="E88">
        <v>90</v>
      </c>
      <c r="F88" s="36">
        <v>9</v>
      </c>
      <c r="G88">
        <v>2.1</v>
      </c>
    </row>
    <row r="89" spans="1:7" x14ac:dyDescent="0.25">
      <c r="B89">
        <v>75</v>
      </c>
      <c r="C89">
        <v>85</v>
      </c>
      <c r="D89" s="7"/>
      <c r="E89" s="7"/>
      <c r="F89" s="7"/>
    </row>
    <row r="91" spans="1:7" x14ac:dyDescent="0.25">
      <c r="A91" t="s">
        <v>87</v>
      </c>
      <c r="B91">
        <f>COUNT(B3:B89)</f>
        <v>82</v>
      </c>
      <c r="C91">
        <f>COUNT(C3:C89)</f>
        <v>73</v>
      </c>
      <c r="D91">
        <f>COUNT(D3:D89)</f>
        <v>72</v>
      </c>
      <c r="E91">
        <f>COUNT(E3:E89)</f>
        <v>72</v>
      </c>
      <c r="F91">
        <f>COUNT(F3:F89)</f>
        <v>68</v>
      </c>
    </row>
    <row r="92" spans="1:7" x14ac:dyDescent="0.25">
      <c r="A92" t="s">
        <v>56</v>
      </c>
      <c r="B92" s="16">
        <f>(B91/87)</f>
        <v>0.94252873563218387</v>
      </c>
      <c r="C92" s="16">
        <f t="shared" ref="C92:E92" si="0">(C91/87)</f>
        <v>0.83908045977011492</v>
      </c>
      <c r="D92" s="16">
        <f t="shared" si="0"/>
        <v>0.82758620689655171</v>
      </c>
      <c r="E92" s="16">
        <f t="shared" si="0"/>
        <v>0.82758620689655171</v>
      </c>
      <c r="F92" s="16">
        <f t="shared" ref="F92" si="1">(F91/87)</f>
        <v>0.7816091954022989</v>
      </c>
      <c r="G92" s="16"/>
    </row>
    <row r="93" spans="1:7" x14ac:dyDescent="0.25">
      <c r="A93" t="s">
        <v>47</v>
      </c>
      <c r="B93" s="12">
        <f t="shared" ref="B93:G93" si="2">AVERAGE(B3:B89)</f>
        <v>74.634146341463421</v>
      </c>
      <c r="C93" s="12">
        <f t="shared" si="2"/>
        <v>97.93150684931507</v>
      </c>
      <c r="D93" s="12">
        <f t="shared" si="2"/>
        <v>117.08333333333333</v>
      </c>
      <c r="E93" s="12">
        <f t="shared" si="2"/>
        <v>122.98611111111111</v>
      </c>
      <c r="F93" s="12">
        <f t="shared" si="2"/>
        <v>12.685294117647059</v>
      </c>
      <c r="G93" s="12">
        <f t="shared" si="2"/>
        <v>2.8117647058823527</v>
      </c>
    </row>
    <row r="94" spans="1:7" x14ac:dyDescent="0.25">
      <c r="A94" t="s">
        <v>48</v>
      </c>
      <c r="B94" s="12">
        <f t="shared" ref="B94:G94" si="3">AVEDEV(B3:B89)</f>
        <v>16.964901844140382</v>
      </c>
      <c r="C94" s="12">
        <f t="shared" si="3"/>
        <v>15.742540814411722</v>
      </c>
      <c r="D94" s="12">
        <f t="shared" si="3"/>
        <v>20.636574074074073</v>
      </c>
      <c r="E94" s="12">
        <f t="shared" si="3"/>
        <v>20.597993827160497</v>
      </c>
      <c r="F94" s="12">
        <f t="shared" si="3"/>
        <v>1.8621972318339099</v>
      </c>
      <c r="G94" s="12">
        <f t="shared" si="3"/>
        <v>0.74948096885813142</v>
      </c>
    </row>
    <row r="95" spans="1:7" x14ac:dyDescent="0.25">
      <c r="A95" t="s">
        <v>49</v>
      </c>
      <c r="B95" s="13">
        <f t="shared" ref="B95:G95" si="4">VARP(B3:B89)</f>
        <v>498.11005353955977</v>
      </c>
      <c r="C95" s="13">
        <f t="shared" si="4"/>
        <v>412.31037718145996</v>
      </c>
      <c r="D95" s="13">
        <f t="shared" si="4"/>
        <v>762.32638888888891</v>
      </c>
      <c r="E95" s="13">
        <f t="shared" si="4"/>
        <v>792.81925154320993</v>
      </c>
      <c r="F95" s="13">
        <f t="shared" si="4"/>
        <v>6.2850778546712958</v>
      </c>
      <c r="G95" s="13">
        <f t="shared" si="4"/>
        <v>0.8816262975778546</v>
      </c>
    </row>
    <row r="96" spans="1:7" x14ac:dyDescent="0.25">
      <c r="A96" t="s">
        <v>50</v>
      </c>
      <c r="B96" s="13">
        <f t="shared" ref="B96:G96" si="5">STDEVP(B3:B89)</f>
        <v>22.318379276720783</v>
      </c>
      <c r="C96" s="13">
        <f t="shared" si="5"/>
        <v>20.305427283892843</v>
      </c>
      <c r="D96" s="13">
        <f t="shared" si="5"/>
        <v>27.610258761715524</v>
      </c>
      <c r="E96" s="13">
        <f t="shared" si="5"/>
        <v>28.157046214814685</v>
      </c>
      <c r="F96" s="13">
        <f t="shared" si="5"/>
        <v>2.507005754814156</v>
      </c>
      <c r="G96" s="13">
        <f t="shared" si="5"/>
        <v>0.93894957137103729</v>
      </c>
    </row>
    <row r="97" spans="1:7" x14ac:dyDescent="0.25">
      <c r="A97" t="s">
        <v>51</v>
      </c>
      <c r="B97" s="3">
        <f t="shared" ref="B97:G97" si="6">B96/B93</f>
        <v>0.29903710795606275</v>
      </c>
      <c r="C97" s="3">
        <f t="shared" si="6"/>
        <v>0.20734315173089629</v>
      </c>
      <c r="D97" s="3">
        <f t="shared" si="6"/>
        <v>0.23581715668369133</v>
      </c>
      <c r="E97" s="3">
        <f t="shared" si="6"/>
        <v>0.22894492687370493</v>
      </c>
      <c r="F97" s="3">
        <f t="shared" si="6"/>
        <v>0.1976308733217744</v>
      </c>
      <c r="G97" s="3">
        <f t="shared" si="6"/>
        <v>0.33393604002735638</v>
      </c>
    </row>
    <row r="98" spans="1:7" x14ac:dyDescent="0.25">
      <c r="A98" t="s">
        <v>55</v>
      </c>
    </row>
    <row r="99" spans="1:7" x14ac:dyDescent="0.25">
      <c r="A99" t="s">
        <v>52</v>
      </c>
      <c r="B99" s="13">
        <f t="shared" ref="B99:G99" si="7">(MAX(B3:B89)-MIN(B3:B89))/AVERAGE(B3:B89)</f>
        <v>1.5408496732026142</v>
      </c>
      <c r="C99" s="13">
        <f t="shared" si="7"/>
        <v>1.1742901105049657</v>
      </c>
      <c r="D99" s="13">
        <f t="shared" si="7"/>
        <v>1.1957295373665482</v>
      </c>
      <c r="E99" s="13">
        <f t="shared" si="7"/>
        <v>1.3009599096555617</v>
      </c>
      <c r="F99" s="13">
        <f t="shared" si="7"/>
        <v>1.0642244377463483</v>
      </c>
      <c r="G99" s="13">
        <f t="shared" si="7"/>
        <v>1.5292887029288704</v>
      </c>
    </row>
    <row r="100" spans="1:7" x14ac:dyDescent="0.25">
      <c r="A100" t="s">
        <v>53</v>
      </c>
      <c r="B100">
        <f t="shared" ref="B100:G100" si="8">SKEW(B3:B89)</f>
        <v>-0.17609536571749007</v>
      </c>
      <c r="C100">
        <f t="shared" si="8"/>
        <v>-8.141926293662749E-2</v>
      </c>
      <c r="D100">
        <f t="shared" si="8"/>
        <v>-0.61531777012102873</v>
      </c>
      <c r="E100">
        <f t="shared" si="8"/>
        <v>-0.82654703150089559</v>
      </c>
      <c r="F100">
        <f t="shared" si="8"/>
        <v>-0.62265296554948313</v>
      </c>
      <c r="G100">
        <f t="shared" si="8"/>
        <v>1.0093893091273032</v>
      </c>
    </row>
    <row r="101" spans="1:7" x14ac:dyDescent="0.25">
      <c r="A101" t="s">
        <v>54</v>
      </c>
      <c r="B101">
        <f t="shared" ref="B101:G101" si="9">KURT(B3:B89)</f>
        <v>0.28458384633027967</v>
      </c>
      <c r="C101">
        <f t="shared" si="9"/>
        <v>0.68036297125644962</v>
      </c>
      <c r="D101">
        <f t="shared" si="9"/>
        <v>1.205867226162586</v>
      </c>
      <c r="E101">
        <f t="shared" si="9"/>
        <v>2.017390119536862</v>
      </c>
      <c r="F101">
        <f t="shared" si="9"/>
        <v>1.6327210882088341</v>
      </c>
      <c r="G101">
        <f t="shared" si="9"/>
        <v>0.78941770362032848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05"/>
  <sheetViews>
    <sheetView zoomScaleNormal="100" workbookViewId="0">
      <selection activeCell="A2" sqref="A2"/>
    </sheetView>
  </sheetViews>
  <sheetFormatPr defaultRowHeight="13.2" x14ac:dyDescent="0.25"/>
  <cols>
    <col min="1" max="1" width="18.33203125" customWidth="1"/>
    <col min="2" max="2" width="10.109375" bestFit="1" customWidth="1"/>
    <col min="3" max="3" width="10.33203125" bestFit="1" customWidth="1"/>
    <col min="4" max="6" width="10.109375" bestFit="1" customWidth="1"/>
    <col min="7" max="7" width="10.109375" customWidth="1"/>
    <col min="9" max="9" width="24.33203125" customWidth="1"/>
    <col min="10" max="10" width="12.6640625" bestFit="1" customWidth="1"/>
    <col min="11" max="11" width="13.21875" bestFit="1" customWidth="1"/>
    <col min="12" max="12" width="13.33203125" bestFit="1" customWidth="1"/>
    <col min="13" max="13" width="12.6640625" bestFit="1" customWidth="1"/>
  </cols>
  <sheetData>
    <row r="1" spans="1:13" x14ac:dyDescent="0.25">
      <c r="A1" s="2" t="s">
        <v>90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13" x14ac:dyDescent="0.25">
      <c r="A2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  <c r="H2" s="41"/>
      <c r="I2" s="41"/>
      <c r="J2" s="41"/>
      <c r="K2" s="41"/>
      <c r="L2" s="41"/>
      <c r="M2" s="41"/>
    </row>
    <row r="3" spans="1:13" x14ac:dyDescent="0.25">
      <c r="B3">
        <v>20</v>
      </c>
      <c r="C3">
        <v>25</v>
      </c>
      <c r="D3">
        <v>40</v>
      </c>
      <c r="E3">
        <v>50</v>
      </c>
      <c r="F3">
        <v>5</v>
      </c>
      <c r="G3">
        <v>2.1</v>
      </c>
      <c r="H3" s="41"/>
      <c r="I3" s="42"/>
      <c r="J3" s="42"/>
      <c r="K3" s="41"/>
      <c r="L3" s="42"/>
      <c r="M3" s="42"/>
    </row>
    <row r="4" spans="1:13" x14ac:dyDescent="0.25">
      <c r="B4">
        <v>25</v>
      </c>
      <c r="C4">
        <v>30</v>
      </c>
      <c r="D4" s="7"/>
      <c r="E4" s="7"/>
      <c r="F4" s="7"/>
      <c r="H4" s="41"/>
      <c r="I4" s="42"/>
      <c r="J4" s="43"/>
      <c r="K4" s="44"/>
      <c r="L4" s="44"/>
      <c r="M4" s="45"/>
    </row>
    <row r="5" spans="1:13" x14ac:dyDescent="0.25">
      <c r="B5" s="7"/>
      <c r="C5" s="7"/>
      <c r="D5" s="7"/>
      <c r="E5" s="7"/>
      <c r="F5" s="7"/>
      <c r="H5" s="41"/>
      <c r="I5" s="26"/>
      <c r="J5" s="29"/>
      <c r="K5" s="29"/>
      <c r="L5" s="29"/>
      <c r="M5" s="29"/>
    </row>
    <row r="6" spans="1:13" x14ac:dyDescent="0.25">
      <c r="B6">
        <v>60</v>
      </c>
      <c r="C6">
        <v>90</v>
      </c>
      <c r="D6">
        <v>110</v>
      </c>
      <c r="E6">
        <v>120</v>
      </c>
      <c r="F6">
        <v>12</v>
      </c>
      <c r="G6">
        <v>2.6</v>
      </c>
      <c r="H6" s="41"/>
      <c r="I6" s="26"/>
      <c r="J6" s="30"/>
      <c r="K6" s="30"/>
      <c r="L6" s="30"/>
      <c r="M6" s="30"/>
    </row>
    <row r="7" spans="1:13" x14ac:dyDescent="0.25">
      <c r="B7" s="7"/>
      <c r="C7" s="7"/>
      <c r="D7" s="7"/>
      <c r="E7" s="7"/>
      <c r="F7" s="7"/>
      <c r="H7" s="41"/>
      <c r="I7" s="26"/>
      <c r="J7" s="26"/>
      <c r="K7" s="26"/>
      <c r="L7" s="26"/>
      <c r="M7" s="26"/>
    </row>
    <row r="8" spans="1:13" x14ac:dyDescent="0.25">
      <c r="B8" s="7"/>
      <c r="C8" s="7"/>
      <c r="D8" s="7"/>
      <c r="E8" s="7"/>
      <c r="F8" s="7"/>
      <c r="H8" s="41"/>
      <c r="I8" s="26"/>
      <c r="J8" s="26"/>
      <c r="K8" s="26"/>
      <c r="L8" s="26"/>
      <c r="M8" s="26"/>
    </row>
    <row r="9" spans="1:13" x14ac:dyDescent="0.25">
      <c r="B9">
        <v>45</v>
      </c>
      <c r="C9">
        <v>60</v>
      </c>
      <c r="D9">
        <v>100</v>
      </c>
      <c r="E9">
        <v>105</v>
      </c>
      <c r="F9">
        <v>10.5</v>
      </c>
      <c r="G9">
        <v>2.4</v>
      </c>
      <c r="H9" s="41"/>
      <c r="I9" s="26"/>
      <c r="J9" s="26"/>
      <c r="K9" s="26"/>
      <c r="L9" s="26"/>
      <c r="M9" s="26"/>
    </row>
    <row r="10" spans="1:13" x14ac:dyDescent="0.25">
      <c r="B10">
        <v>60</v>
      </c>
      <c r="C10">
        <v>80</v>
      </c>
      <c r="D10">
        <v>130</v>
      </c>
      <c r="E10">
        <v>135</v>
      </c>
      <c r="F10">
        <v>13.5</v>
      </c>
      <c r="G10">
        <v>2.8</v>
      </c>
      <c r="H10" s="41"/>
      <c r="I10" s="26"/>
      <c r="J10" s="26"/>
      <c r="K10" s="26"/>
      <c r="L10" s="26"/>
      <c r="M10" s="26"/>
    </row>
    <row r="11" spans="1:13" x14ac:dyDescent="0.25">
      <c r="B11">
        <v>55</v>
      </c>
      <c r="C11">
        <v>60</v>
      </c>
      <c r="D11">
        <v>90</v>
      </c>
      <c r="E11">
        <v>100</v>
      </c>
      <c r="F11">
        <v>11</v>
      </c>
      <c r="G11">
        <v>2.4</v>
      </c>
      <c r="H11" s="41"/>
      <c r="I11" s="26"/>
      <c r="J11" s="31"/>
      <c r="K11" s="31"/>
      <c r="L11" s="31"/>
      <c r="M11" s="31"/>
    </row>
    <row r="12" spans="1:13" x14ac:dyDescent="0.25">
      <c r="B12">
        <v>60</v>
      </c>
      <c r="C12">
        <v>65</v>
      </c>
      <c r="D12">
        <v>95</v>
      </c>
      <c r="E12">
        <v>105</v>
      </c>
      <c r="F12">
        <v>11.2</v>
      </c>
      <c r="G12">
        <v>1.7</v>
      </c>
      <c r="H12" s="41"/>
      <c r="I12" s="26"/>
      <c r="J12" s="31"/>
      <c r="K12" s="31"/>
      <c r="L12" s="31"/>
      <c r="M12" s="31"/>
    </row>
    <row r="13" spans="1:13" x14ac:dyDescent="0.25">
      <c r="B13" s="7"/>
      <c r="C13" s="7"/>
      <c r="D13" s="7"/>
      <c r="E13" s="7"/>
      <c r="F13" s="7"/>
      <c r="H13" s="41"/>
      <c r="I13" s="26"/>
      <c r="J13" s="26"/>
      <c r="K13" s="26"/>
      <c r="L13" s="26"/>
      <c r="M13" s="26"/>
    </row>
    <row r="14" spans="1:13" x14ac:dyDescent="0.25">
      <c r="B14" s="7"/>
      <c r="C14" s="7"/>
      <c r="D14" s="7"/>
      <c r="E14" s="7"/>
      <c r="F14" s="7"/>
      <c r="H14" s="41"/>
      <c r="I14" s="26"/>
      <c r="J14" s="26"/>
      <c r="K14" s="26"/>
      <c r="L14" s="26"/>
      <c r="M14" s="26"/>
    </row>
    <row r="15" spans="1:13" x14ac:dyDescent="0.25">
      <c r="B15" s="7"/>
      <c r="C15" s="7"/>
      <c r="D15" s="7"/>
      <c r="E15" s="7"/>
      <c r="F15" s="7"/>
      <c r="H15" s="41"/>
      <c r="I15" s="26"/>
      <c r="J15" s="26"/>
      <c r="K15" s="26"/>
      <c r="L15" s="26"/>
      <c r="M15" s="26"/>
    </row>
    <row r="16" spans="1:13" x14ac:dyDescent="0.25">
      <c r="B16">
        <v>20</v>
      </c>
      <c r="C16">
        <v>40</v>
      </c>
      <c r="D16">
        <v>70</v>
      </c>
      <c r="E16">
        <v>75</v>
      </c>
      <c r="F16">
        <v>7.5</v>
      </c>
      <c r="G16">
        <v>2.5</v>
      </c>
      <c r="H16" s="41"/>
      <c r="I16" s="26"/>
      <c r="J16" s="26"/>
      <c r="K16" s="26"/>
      <c r="L16" s="26"/>
      <c r="M16" s="26"/>
    </row>
    <row r="17" spans="2:13" x14ac:dyDescent="0.25">
      <c r="B17" s="7"/>
      <c r="C17" s="7"/>
      <c r="D17" s="7"/>
      <c r="E17" s="7"/>
      <c r="F17" s="7"/>
      <c r="H17" s="41"/>
      <c r="I17" s="26"/>
      <c r="J17" s="26"/>
      <c r="K17" s="26"/>
      <c r="L17" s="26"/>
      <c r="M17" s="26"/>
    </row>
    <row r="18" spans="2:13" x14ac:dyDescent="0.25">
      <c r="B18" s="7"/>
      <c r="C18" s="7"/>
      <c r="D18" s="7"/>
      <c r="E18" s="7"/>
      <c r="F18" s="7"/>
      <c r="H18" s="41"/>
      <c r="I18" s="26"/>
      <c r="J18" s="26"/>
      <c r="K18" s="26"/>
      <c r="L18" s="26"/>
      <c r="M18" s="26"/>
    </row>
    <row r="19" spans="2:13" x14ac:dyDescent="0.25">
      <c r="B19" s="7"/>
      <c r="C19" s="7"/>
      <c r="D19" s="7"/>
      <c r="E19" s="7"/>
      <c r="F19" s="7"/>
      <c r="H19" s="41"/>
      <c r="I19" s="41"/>
      <c r="J19" s="41"/>
      <c r="K19" s="41"/>
      <c r="L19" s="41"/>
      <c r="M19" s="41"/>
    </row>
    <row r="20" spans="2:13" x14ac:dyDescent="0.25">
      <c r="B20" s="7"/>
      <c r="C20" s="7"/>
      <c r="D20" s="7"/>
      <c r="E20" s="7"/>
      <c r="F20" s="7"/>
      <c r="H20" s="41"/>
      <c r="I20" s="41"/>
      <c r="J20" s="41"/>
      <c r="K20" s="41"/>
      <c r="L20" s="41"/>
      <c r="M20" s="41"/>
    </row>
    <row r="21" spans="2:13" x14ac:dyDescent="0.25">
      <c r="B21" s="7"/>
      <c r="C21" s="7"/>
      <c r="D21" s="7"/>
      <c r="E21" s="7"/>
      <c r="F21" s="7"/>
    </row>
    <row r="22" spans="2:13" x14ac:dyDescent="0.25">
      <c r="B22" s="7"/>
      <c r="C22" s="7"/>
      <c r="D22" s="7"/>
      <c r="E22" s="7"/>
      <c r="F22" s="7"/>
    </row>
    <row r="23" spans="2:13" x14ac:dyDescent="0.25">
      <c r="B23" s="7"/>
      <c r="C23" s="7"/>
      <c r="D23" s="7"/>
      <c r="E23" s="7"/>
      <c r="F23" s="7"/>
    </row>
    <row r="24" spans="2:13" x14ac:dyDescent="0.25">
      <c r="B24" s="7"/>
      <c r="C24" s="7"/>
      <c r="D24" s="7"/>
      <c r="E24" s="7"/>
      <c r="F24" s="7"/>
    </row>
    <row r="25" spans="2:13" x14ac:dyDescent="0.25">
      <c r="B25" s="7"/>
      <c r="C25" s="7"/>
      <c r="D25" s="7"/>
      <c r="E25" s="7"/>
      <c r="F25" s="7"/>
    </row>
    <row r="26" spans="2:13" x14ac:dyDescent="0.25">
      <c r="B26">
        <v>55</v>
      </c>
      <c r="C26">
        <v>65</v>
      </c>
      <c r="D26">
        <v>95</v>
      </c>
      <c r="E26">
        <v>105</v>
      </c>
      <c r="F26">
        <v>10.5</v>
      </c>
      <c r="G26">
        <v>1.7</v>
      </c>
    </row>
    <row r="27" spans="2:13" x14ac:dyDescent="0.25">
      <c r="B27">
        <v>60</v>
      </c>
      <c r="C27" s="7"/>
      <c r="D27" s="7"/>
      <c r="E27" s="7"/>
      <c r="F27" s="7"/>
    </row>
    <row r="28" spans="2:13" x14ac:dyDescent="0.25">
      <c r="B28">
        <v>50</v>
      </c>
      <c r="C28">
        <v>80</v>
      </c>
      <c r="D28">
        <v>115</v>
      </c>
      <c r="E28">
        <v>120</v>
      </c>
      <c r="F28">
        <v>12</v>
      </c>
      <c r="G28">
        <v>2.7</v>
      </c>
    </row>
    <row r="29" spans="2:13" x14ac:dyDescent="0.25">
      <c r="B29">
        <v>60</v>
      </c>
      <c r="C29">
        <v>60</v>
      </c>
      <c r="D29" s="7"/>
      <c r="E29" s="7"/>
      <c r="F29" s="7"/>
    </row>
    <row r="30" spans="2:13" x14ac:dyDescent="0.25">
      <c r="B30">
        <v>40</v>
      </c>
      <c r="C30">
        <v>40</v>
      </c>
      <c r="D30">
        <v>75</v>
      </c>
      <c r="E30">
        <v>80</v>
      </c>
      <c r="F30">
        <v>8</v>
      </c>
      <c r="G30">
        <v>2.8</v>
      </c>
    </row>
    <row r="31" spans="2:13" x14ac:dyDescent="0.25">
      <c r="B31" s="7"/>
      <c r="C31" s="7"/>
      <c r="D31" s="7"/>
      <c r="E31" s="7"/>
      <c r="F31" s="7"/>
    </row>
    <row r="32" spans="2:13" x14ac:dyDescent="0.25">
      <c r="B32">
        <v>62</v>
      </c>
      <c r="C32">
        <v>70</v>
      </c>
      <c r="D32">
        <v>110</v>
      </c>
      <c r="E32">
        <v>115</v>
      </c>
      <c r="F32">
        <v>11.5</v>
      </c>
      <c r="G32">
        <v>2.1</v>
      </c>
    </row>
    <row r="33" spans="2:7" x14ac:dyDescent="0.25">
      <c r="B33">
        <v>53</v>
      </c>
      <c r="C33">
        <v>60</v>
      </c>
      <c r="D33" s="8">
        <v>70</v>
      </c>
      <c r="E33" s="8">
        <v>75</v>
      </c>
      <c r="F33" s="8">
        <v>7.5</v>
      </c>
      <c r="G33" s="8">
        <v>1.6</v>
      </c>
    </row>
    <row r="34" spans="2:7" x14ac:dyDescent="0.25">
      <c r="B34">
        <v>45</v>
      </c>
      <c r="C34">
        <v>55</v>
      </c>
      <c r="D34">
        <v>70</v>
      </c>
      <c r="E34" s="8">
        <v>80</v>
      </c>
      <c r="F34" s="8">
        <v>8.5</v>
      </c>
      <c r="G34" s="8">
        <v>1.9</v>
      </c>
    </row>
    <row r="35" spans="2:7" x14ac:dyDescent="0.25">
      <c r="B35">
        <v>70</v>
      </c>
      <c r="C35">
        <v>70</v>
      </c>
      <c r="D35" s="8">
        <v>75</v>
      </c>
      <c r="E35" s="8">
        <v>85</v>
      </c>
      <c r="F35" s="8">
        <v>8.5</v>
      </c>
      <c r="G35" s="8">
        <v>2.4</v>
      </c>
    </row>
    <row r="36" spans="2:7" x14ac:dyDescent="0.25">
      <c r="B36">
        <v>15</v>
      </c>
      <c r="C36">
        <v>15</v>
      </c>
      <c r="D36">
        <v>20</v>
      </c>
      <c r="E36" s="8">
        <v>25</v>
      </c>
      <c r="F36" s="8">
        <v>3.5</v>
      </c>
      <c r="G36" s="8">
        <v>1.4</v>
      </c>
    </row>
    <row r="37" spans="2:7" x14ac:dyDescent="0.25">
      <c r="B37">
        <v>35</v>
      </c>
      <c r="C37">
        <v>70</v>
      </c>
      <c r="D37" s="8">
        <v>85</v>
      </c>
      <c r="E37" s="8">
        <v>90</v>
      </c>
      <c r="F37" s="8">
        <v>9</v>
      </c>
      <c r="G37" s="8">
        <v>3.6</v>
      </c>
    </row>
    <row r="38" spans="2:7" x14ac:dyDescent="0.25">
      <c r="B38">
        <v>70</v>
      </c>
      <c r="C38">
        <v>70</v>
      </c>
      <c r="D38">
        <v>95</v>
      </c>
      <c r="E38" s="8">
        <v>100</v>
      </c>
      <c r="F38" s="8">
        <v>10</v>
      </c>
      <c r="G38" s="8">
        <v>2.5</v>
      </c>
    </row>
    <row r="39" spans="2:7" x14ac:dyDescent="0.25">
      <c r="B39">
        <v>75</v>
      </c>
      <c r="C39">
        <v>75</v>
      </c>
      <c r="D39" s="8">
        <v>100</v>
      </c>
      <c r="E39" s="8">
        <v>105</v>
      </c>
      <c r="F39" s="8">
        <v>10.5</v>
      </c>
      <c r="G39" s="8">
        <v>5.3</v>
      </c>
    </row>
    <row r="40" spans="2:7" x14ac:dyDescent="0.25">
      <c r="B40">
        <v>85</v>
      </c>
      <c r="C40">
        <v>100</v>
      </c>
      <c r="D40">
        <v>100</v>
      </c>
      <c r="E40" s="8">
        <v>105</v>
      </c>
      <c r="F40" s="8">
        <v>10.5</v>
      </c>
      <c r="G40">
        <v>1.8</v>
      </c>
    </row>
    <row r="41" spans="2:7" x14ac:dyDescent="0.25">
      <c r="B41">
        <v>60</v>
      </c>
      <c r="C41">
        <v>70</v>
      </c>
      <c r="D41">
        <v>75</v>
      </c>
      <c r="E41" s="8">
        <v>80</v>
      </c>
      <c r="F41" s="8">
        <v>8</v>
      </c>
      <c r="G41" s="8">
        <v>1.1000000000000001</v>
      </c>
    </row>
    <row r="42" spans="2:7" x14ac:dyDescent="0.25">
      <c r="B42">
        <v>110</v>
      </c>
      <c r="C42">
        <v>120</v>
      </c>
      <c r="D42">
        <v>140</v>
      </c>
      <c r="E42" s="8">
        <v>145</v>
      </c>
      <c r="F42" s="8">
        <v>14.5</v>
      </c>
      <c r="G42" s="8">
        <v>3.2</v>
      </c>
    </row>
    <row r="43" spans="2:7" x14ac:dyDescent="0.25">
      <c r="B43">
        <v>73</v>
      </c>
      <c r="C43">
        <v>75</v>
      </c>
      <c r="D43">
        <v>105</v>
      </c>
      <c r="E43" s="8">
        <v>110</v>
      </c>
      <c r="F43" s="8">
        <v>11</v>
      </c>
      <c r="G43" s="8">
        <v>2.6</v>
      </c>
    </row>
    <row r="44" spans="2:7" x14ac:dyDescent="0.25">
      <c r="B44">
        <v>82</v>
      </c>
      <c r="C44">
        <v>100</v>
      </c>
      <c r="D44">
        <v>115</v>
      </c>
      <c r="E44" s="8">
        <v>120</v>
      </c>
      <c r="F44" s="8">
        <v>12</v>
      </c>
      <c r="G44" s="8">
        <v>2.4</v>
      </c>
    </row>
    <row r="45" spans="2:7" x14ac:dyDescent="0.25">
      <c r="B45" s="8">
        <v>105</v>
      </c>
      <c r="C45" s="8">
        <v>120</v>
      </c>
      <c r="D45">
        <v>130</v>
      </c>
      <c r="E45" s="8">
        <v>135</v>
      </c>
      <c r="F45" s="8">
        <v>13.5</v>
      </c>
      <c r="G45" s="8">
        <v>3.5</v>
      </c>
    </row>
    <row r="46" spans="2:7" x14ac:dyDescent="0.25">
      <c r="B46" s="7"/>
      <c r="C46" s="7"/>
      <c r="D46" s="7"/>
      <c r="E46" s="7"/>
      <c r="F46" s="7"/>
    </row>
    <row r="47" spans="2:7" x14ac:dyDescent="0.25">
      <c r="B47">
        <v>80</v>
      </c>
      <c r="C47">
        <v>80</v>
      </c>
      <c r="D47">
        <v>105</v>
      </c>
      <c r="E47" s="8">
        <v>110</v>
      </c>
      <c r="F47" s="8">
        <v>11</v>
      </c>
      <c r="G47" s="8">
        <v>2.8</v>
      </c>
    </row>
    <row r="48" spans="2:7" x14ac:dyDescent="0.25">
      <c r="B48">
        <v>75</v>
      </c>
      <c r="C48">
        <v>100</v>
      </c>
      <c r="D48">
        <v>125</v>
      </c>
      <c r="E48" s="8">
        <v>130</v>
      </c>
      <c r="F48" s="8">
        <v>13</v>
      </c>
      <c r="G48" s="8">
        <v>4.7</v>
      </c>
    </row>
    <row r="49" spans="2:7" x14ac:dyDescent="0.25">
      <c r="B49">
        <v>74</v>
      </c>
      <c r="C49">
        <v>90</v>
      </c>
      <c r="D49">
        <v>105</v>
      </c>
      <c r="E49" s="8">
        <v>110</v>
      </c>
      <c r="F49" s="8">
        <v>11</v>
      </c>
      <c r="G49" s="8">
        <v>2.2000000000000002</v>
      </c>
    </row>
    <row r="50" spans="2:7" x14ac:dyDescent="0.25">
      <c r="B50">
        <v>65</v>
      </c>
      <c r="C50">
        <v>75</v>
      </c>
      <c r="D50">
        <v>100</v>
      </c>
      <c r="E50" s="8">
        <v>105</v>
      </c>
      <c r="F50" s="8">
        <v>10.5</v>
      </c>
      <c r="G50" s="8">
        <v>3.4</v>
      </c>
    </row>
    <row r="51" spans="2:7" x14ac:dyDescent="0.25">
      <c r="B51">
        <v>80</v>
      </c>
      <c r="C51">
        <v>80</v>
      </c>
      <c r="D51">
        <v>140</v>
      </c>
      <c r="E51" s="8">
        <v>150</v>
      </c>
      <c r="F51" s="8">
        <v>15</v>
      </c>
      <c r="G51" s="8">
        <v>3.3</v>
      </c>
    </row>
    <row r="52" spans="2:7" x14ac:dyDescent="0.25">
      <c r="B52">
        <v>60</v>
      </c>
      <c r="C52">
        <v>75</v>
      </c>
      <c r="D52">
        <v>105</v>
      </c>
      <c r="E52" s="8">
        <v>115</v>
      </c>
      <c r="F52" s="8">
        <v>11.5</v>
      </c>
      <c r="G52" s="8">
        <v>2.2000000000000002</v>
      </c>
    </row>
    <row r="53" spans="2:7" x14ac:dyDescent="0.25">
      <c r="B53">
        <v>65</v>
      </c>
      <c r="C53">
        <v>70</v>
      </c>
      <c r="D53">
        <v>95</v>
      </c>
      <c r="E53" s="8">
        <v>105</v>
      </c>
      <c r="F53" s="8">
        <v>11</v>
      </c>
      <c r="G53" s="8">
        <v>2.2000000000000002</v>
      </c>
    </row>
    <row r="54" spans="2:7" x14ac:dyDescent="0.25">
      <c r="B54">
        <v>50</v>
      </c>
      <c r="C54" s="7"/>
      <c r="D54" s="7"/>
      <c r="E54" s="7"/>
      <c r="F54" s="7"/>
    </row>
    <row r="55" spans="2:7" x14ac:dyDescent="0.25">
      <c r="B55">
        <v>85</v>
      </c>
      <c r="C55">
        <v>85</v>
      </c>
      <c r="D55">
        <v>105</v>
      </c>
      <c r="E55" s="8">
        <v>115</v>
      </c>
      <c r="F55" s="8">
        <v>11.5</v>
      </c>
      <c r="G55" s="8">
        <v>2</v>
      </c>
    </row>
    <row r="56" spans="2:7" x14ac:dyDescent="0.25">
      <c r="B56">
        <v>52</v>
      </c>
      <c r="C56">
        <v>60</v>
      </c>
      <c r="D56">
        <v>95</v>
      </c>
      <c r="E56" s="8">
        <v>105</v>
      </c>
      <c r="F56" s="8">
        <v>10.5</v>
      </c>
      <c r="G56" s="8">
        <v>2.9</v>
      </c>
    </row>
    <row r="57" spans="2:7" x14ac:dyDescent="0.25">
      <c r="B57">
        <v>70</v>
      </c>
      <c r="C57">
        <v>70</v>
      </c>
      <c r="D57">
        <v>105</v>
      </c>
      <c r="E57" s="8">
        <v>110</v>
      </c>
      <c r="F57" s="8">
        <v>11</v>
      </c>
      <c r="G57" s="8">
        <v>2.5</v>
      </c>
    </row>
    <row r="58" spans="2:7" x14ac:dyDescent="0.25">
      <c r="B58">
        <v>60</v>
      </c>
      <c r="C58">
        <v>65</v>
      </c>
      <c r="D58">
        <v>80</v>
      </c>
      <c r="E58" s="8">
        <v>85</v>
      </c>
      <c r="F58" s="8">
        <v>8.5</v>
      </c>
      <c r="G58" s="8">
        <v>3.8</v>
      </c>
    </row>
    <row r="59" spans="2:7" x14ac:dyDescent="0.25">
      <c r="B59">
        <v>85</v>
      </c>
      <c r="C59">
        <v>85</v>
      </c>
      <c r="D59">
        <v>120</v>
      </c>
      <c r="E59" s="8">
        <v>125</v>
      </c>
      <c r="F59" s="8">
        <v>13</v>
      </c>
      <c r="G59" s="8">
        <v>3.6</v>
      </c>
    </row>
    <row r="60" spans="2:7" x14ac:dyDescent="0.25">
      <c r="B60">
        <v>70</v>
      </c>
      <c r="C60">
        <v>70</v>
      </c>
      <c r="D60">
        <v>100</v>
      </c>
      <c r="E60" s="8">
        <v>105</v>
      </c>
      <c r="F60" s="8">
        <v>10.5</v>
      </c>
      <c r="G60" s="8">
        <v>2.1</v>
      </c>
    </row>
    <row r="61" spans="2:7" x14ac:dyDescent="0.25">
      <c r="B61">
        <v>35</v>
      </c>
      <c r="C61">
        <v>40</v>
      </c>
      <c r="D61">
        <v>55</v>
      </c>
      <c r="E61" s="8">
        <v>60</v>
      </c>
      <c r="F61" s="8">
        <v>7</v>
      </c>
      <c r="G61" s="8">
        <v>1.8</v>
      </c>
    </row>
    <row r="62" spans="2:7" x14ac:dyDescent="0.25">
      <c r="B62">
        <v>30</v>
      </c>
      <c r="C62">
        <v>40</v>
      </c>
      <c r="D62">
        <v>50</v>
      </c>
      <c r="E62" s="8">
        <v>60</v>
      </c>
      <c r="F62" s="8">
        <v>6</v>
      </c>
      <c r="G62" s="8">
        <v>2.2000000000000002</v>
      </c>
    </row>
    <row r="63" spans="2:7" x14ac:dyDescent="0.25">
      <c r="B63">
        <v>70</v>
      </c>
      <c r="C63">
        <v>80</v>
      </c>
      <c r="D63">
        <v>115</v>
      </c>
      <c r="E63" s="8">
        <v>120</v>
      </c>
      <c r="F63" s="8">
        <v>12</v>
      </c>
      <c r="G63" s="8">
        <v>2.7</v>
      </c>
    </row>
    <row r="64" spans="2:7" x14ac:dyDescent="0.25">
      <c r="B64">
        <v>60</v>
      </c>
      <c r="C64">
        <v>65</v>
      </c>
      <c r="D64">
        <v>95</v>
      </c>
      <c r="E64" s="8">
        <v>100</v>
      </c>
      <c r="F64" s="8">
        <v>10</v>
      </c>
      <c r="G64" s="8">
        <v>3.4</v>
      </c>
    </row>
    <row r="65" spans="2:7" x14ac:dyDescent="0.25">
      <c r="B65">
        <v>55</v>
      </c>
      <c r="C65">
        <v>70</v>
      </c>
      <c r="D65">
        <v>85</v>
      </c>
      <c r="E65" s="8">
        <v>95</v>
      </c>
      <c r="F65" s="8">
        <v>9.5</v>
      </c>
      <c r="G65" s="8">
        <v>5.5</v>
      </c>
    </row>
    <row r="66" spans="2:7" x14ac:dyDescent="0.25">
      <c r="B66">
        <v>59</v>
      </c>
      <c r="C66">
        <v>60</v>
      </c>
      <c r="D66">
        <v>80</v>
      </c>
      <c r="E66" s="8">
        <v>90</v>
      </c>
      <c r="F66" s="8">
        <v>9</v>
      </c>
      <c r="G66" s="8">
        <v>5</v>
      </c>
    </row>
    <row r="67" spans="2:7" x14ac:dyDescent="0.25">
      <c r="B67">
        <v>60</v>
      </c>
      <c r="C67">
        <v>80</v>
      </c>
      <c r="D67">
        <v>125</v>
      </c>
      <c r="E67" s="8">
        <v>135</v>
      </c>
      <c r="F67" s="8">
        <v>13.5</v>
      </c>
      <c r="G67" s="8">
        <v>5.5</v>
      </c>
    </row>
    <row r="68" spans="2:7" x14ac:dyDescent="0.25">
      <c r="B68">
        <v>56</v>
      </c>
      <c r="C68">
        <v>70</v>
      </c>
      <c r="D68">
        <v>120</v>
      </c>
      <c r="E68" s="8">
        <v>125</v>
      </c>
      <c r="F68" s="8">
        <v>12.5</v>
      </c>
      <c r="G68" s="8">
        <v>3.3</v>
      </c>
    </row>
    <row r="69" spans="2:7" x14ac:dyDescent="0.25">
      <c r="B69">
        <v>30</v>
      </c>
      <c r="C69">
        <v>70</v>
      </c>
      <c r="D69">
        <v>100</v>
      </c>
      <c r="E69" s="8">
        <v>105</v>
      </c>
      <c r="F69" s="8">
        <v>10.5</v>
      </c>
      <c r="G69" s="8">
        <v>3.3</v>
      </c>
    </row>
    <row r="70" spans="2:7" x14ac:dyDescent="0.25">
      <c r="B70">
        <v>36</v>
      </c>
      <c r="C70">
        <v>36</v>
      </c>
      <c r="D70" s="9">
        <v>20</v>
      </c>
      <c r="E70" s="8">
        <v>15</v>
      </c>
      <c r="F70" s="8">
        <v>5</v>
      </c>
      <c r="G70" s="8">
        <v>2.2999999999999998</v>
      </c>
    </row>
    <row r="71" spans="2:7" x14ac:dyDescent="0.25">
      <c r="B71">
        <v>50</v>
      </c>
      <c r="C71">
        <v>65</v>
      </c>
      <c r="D71">
        <v>105</v>
      </c>
      <c r="E71" s="8">
        <v>110</v>
      </c>
      <c r="F71" s="8">
        <v>11</v>
      </c>
      <c r="G71" s="8">
        <v>2.7</v>
      </c>
    </row>
    <row r="72" spans="2:7" x14ac:dyDescent="0.25">
      <c r="B72">
        <v>29</v>
      </c>
      <c r="C72">
        <v>30</v>
      </c>
      <c r="D72">
        <v>45</v>
      </c>
      <c r="E72" s="8">
        <v>50</v>
      </c>
      <c r="F72" s="8">
        <v>9</v>
      </c>
      <c r="G72" s="8">
        <v>2.2999999999999998</v>
      </c>
    </row>
    <row r="73" spans="2:7" x14ac:dyDescent="0.25">
      <c r="B73">
        <v>65</v>
      </c>
      <c r="C73">
        <v>75</v>
      </c>
      <c r="D73">
        <v>100</v>
      </c>
      <c r="E73" s="8">
        <v>105</v>
      </c>
      <c r="F73" s="8">
        <v>10.5</v>
      </c>
      <c r="G73" s="8">
        <v>1.4</v>
      </c>
    </row>
    <row r="74" spans="2:7" x14ac:dyDescent="0.25">
      <c r="B74">
        <v>75</v>
      </c>
      <c r="C74">
        <v>85</v>
      </c>
      <c r="D74">
        <v>90</v>
      </c>
      <c r="E74" s="8">
        <v>100</v>
      </c>
      <c r="F74" s="7"/>
    </row>
    <row r="75" spans="2:7" x14ac:dyDescent="0.25">
      <c r="B75">
        <v>50</v>
      </c>
      <c r="C75" s="7"/>
      <c r="D75" s="7"/>
      <c r="E75" s="7"/>
      <c r="F75" s="7"/>
    </row>
    <row r="76" spans="2:7" x14ac:dyDescent="0.25">
      <c r="B76">
        <v>62</v>
      </c>
      <c r="C76">
        <v>90</v>
      </c>
      <c r="D76">
        <v>105</v>
      </c>
      <c r="E76" s="8">
        <v>110</v>
      </c>
      <c r="F76" s="8">
        <v>11</v>
      </c>
      <c r="G76" s="8">
        <v>3.6</v>
      </c>
    </row>
    <row r="77" spans="2:7" x14ac:dyDescent="0.25">
      <c r="B77">
        <v>50</v>
      </c>
      <c r="C77">
        <v>70</v>
      </c>
      <c r="D77">
        <v>70</v>
      </c>
      <c r="E77" s="8">
        <v>80</v>
      </c>
      <c r="F77" s="8">
        <v>8.5</v>
      </c>
      <c r="G77" s="8">
        <v>3.4</v>
      </c>
    </row>
    <row r="78" spans="2:7" x14ac:dyDescent="0.25">
      <c r="B78">
        <v>50</v>
      </c>
      <c r="C78">
        <v>75</v>
      </c>
      <c r="D78">
        <v>100</v>
      </c>
      <c r="E78" s="8">
        <v>110</v>
      </c>
      <c r="F78" s="8">
        <v>11</v>
      </c>
      <c r="G78" s="8">
        <v>2</v>
      </c>
    </row>
    <row r="79" spans="2:7" x14ac:dyDescent="0.25">
      <c r="B79">
        <v>62</v>
      </c>
      <c r="C79">
        <v>70</v>
      </c>
      <c r="D79">
        <v>105</v>
      </c>
      <c r="E79" s="8">
        <v>115</v>
      </c>
      <c r="F79" s="8">
        <v>11.5</v>
      </c>
      <c r="G79" s="8">
        <v>2</v>
      </c>
    </row>
    <row r="80" spans="2:7" x14ac:dyDescent="0.25">
      <c r="B80">
        <v>50</v>
      </c>
      <c r="C80">
        <v>50</v>
      </c>
      <c r="D80">
        <v>105</v>
      </c>
      <c r="E80" s="8">
        <v>110</v>
      </c>
      <c r="F80" s="8">
        <v>11</v>
      </c>
      <c r="G80" s="8">
        <v>2.4</v>
      </c>
    </row>
    <row r="81" spans="1:7" x14ac:dyDescent="0.25">
      <c r="B81">
        <v>63</v>
      </c>
      <c r="C81">
        <v>65</v>
      </c>
      <c r="D81">
        <v>95</v>
      </c>
      <c r="E81" s="8">
        <v>100</v>
      </c>
      <c r="F81" s="8">
        <v>10</v>
      </c>
      <c r="G81" s="8">
        <v>1.5</v>
      </c>
    </row>
    <row r="82" spans="1:7" x14ac:dyDescent="0.25">
      <c r="B82">
        <v>39</v>
      </c>
      <c r="C82">
        <v>45</v>
      </c>
      <c r="D82">
        <v>90</v>
      </c>
      <c r="E82" s="8">
        <v>105</v>
      </c>
      <c r="F82" s="8">
        <v>10.5</v>
      </c>
      <c r="G82" s="8">
        <v>2.4</v>
      </c>
    </row>
    <row r="83" spans="1:7" x14ac:dyDescent="0.25">
      <c r="B83">
        <v>72</v>
      </c>
      <c r="C83">
        <v>75</v>
      </c>
      <c r="D83">
        <v>75</v>
      </c>
      <c r="E83" s="8">
        <v>80</v>
      </c>
      <c r="F83" s="8">
        <v>8.5</v>
      </c>
      <c r="G83" s="8">
        <v>2.1</v>
      </c>
    </row>
    <row r="84" spans="1:7" x14ac:dyDescent="0.25">
      <c r="B84">
        <v>80</v>
      </c>
      <c r="C84">
        <v>80</v>
      </c>
      <c r="D84">
        <v>125</v>
      </c>
      <c r="E84" s="8">
        <v>130</v>
      </c>
      <c r="F84" s="8">
        <v>13</v>
      </c>
      <c r="G84" s="8">
        <v>3.4</v>
      </c>
    </row>
    <row r="85" spans="1:7" x14ac:dyDescent="0.25">
      <c r="B85">
        <v>75</v>
      </c>
      <c r="C85">
        <v>80</v>
      </c>
      <c r="D85">
        <v>95</v>
      </c>
      <c r="E85" s="8">
        <v>105</v>
      </c>
      <c r="F85" s="8">
        <v>10.5</v>
      </c>
      <c r="G85" s="8">
        <v>10.5</v>
      </c>
    </row>
    <row r="94" spans="1:7" x14ac:dyDescent="0.25">
      <c r="A94" t="s">
        <v>87</v>
      </c>
      <c r="B94">
        <f t="shared" ref="B94:G94" si="0">COUNT(B3:B85)</f>
        <v>66</v>
      </c>
      <c r="C94">
        <f t="shared" si="0"/>
        <v>63</v>
      </c>
      <c r="D94">
        <f t="shared" si="0"/>
        <v>61</v>
      </c>
      <c r="E94">
        <f t="shared" si="0"/>
        <v>61</v>
      </c>
      <c r="F94">
        <f t="shared" si="0"/>
        <v>60</v>
      </c>
      <c r="G94">
        <f t="shared" si="0"/>
        <v>60</v>
      </c>
    </row>
    <row r="95" spans="1:7" x14ac:dyDescent="0.25">
      <c r="A95" t="s">
        <v>56</v>
      </c>
      <c r="B95" s="16">
        <f>(B94/83)</f>
        <v>0.79518072289156627</v>
      </c>
      <c r="C95" s="16">
        <f t="shared" ref="C95:E95" si="1">(C94/83)</f>
        <v>0.75903614457831325</v>
      </c>
      <c r="D95" s="16">
        <f t="shared" si="1"/>
        <v>0.73493975903614461</v>
      </c>
      <c r="E95" s="16">
        <f t="shared" si="1"/>
        <v>0.73493975903614461</v>
      </c>
      <c r="F95" s="16">
        <f t="shared" ref="F95:G95" si="2">(F94/83)</f>
        <v>0.72289156626506024</v>
      </c>
      <c r="G95" s="16">
        <f t="shared" si="2"/>
        <v>0.72289156626506024</v>
      </c>
    </row>
    <row r="97" spans="1:7" x14ac:dyDescent="0.25">
      <c r="A97" t="s">
        <v>47</v>
      </c>
      <c r="B97" s="12">
        <f t="shared" ref="B97:G97" si="3">AVERAGE(B3:B85)</f>
        <v>58.848484848484851</v>
      </c>
      <c r="C97" s="12">
        <f t="shared" si="3"/>
        <v>68.825396825396822</v>
      </c>
      <c r="D97" s="12">
        <f t="shared" si="3"/>
        <v>94.098360655737707</v>
      </c>
      <c r="E97" s="12">
        <f t="shared" si="3"/>
        <v>100.81967213114754</v>
      </c>
      <c r="F97" s="12">
        <f t="shared" si="3"/>
        <v>10.311666666666667</v>
      </c>
      <c r="G97" s="12">
        <f t="shared" si="3"/>
        <v>2.8583333333333338</v>
      </c>
    </row>
    <row r="98" spans="1:7" x14ac:dyDescent="0.25">
      <c r="A98" t="s">
        <v>48</v>
      </c>
      <c r="B98" s="12">
        <f t="shared" ref="B98:G98" si="4">AVEDEV(B3:B85)</f>
        <v>14.209366391184567</v>
      </c>
      <c r="C98" s="12">
        <f t="shared" si="4"/>
        <v>14.470143613000751</v>
      </c>
      <c r="D98" s="12">
        <f t="shared" si="4"/>
        <v>18.559527008868592</v>
      </c>
      <c r="E98" s="12">
        <f t="shared" si="4"/>
        <v>18.486965869389952</v>
      </c>
      <c r="F98" s="12">
        <f t="shared" si="4"/>
        <v>1.6681666666666666</v>
      </c>
      <c r="G98" s="12">
        <f t="shared" si="4"/>
        <v>0.90111111111111131</v>
      </c>
    </row>
    <row r="99" spans="1:7" x14ac:dyDescent="0.25">
      <c r="A99" t="s">
        <v>49</v>
      </c>
      <c r="B99" s="13">
        <f t="shared" ref="B99:G99" si="5">VARP(B3:B85)</f>
        <v>352.03764921946743</v>
      </c>
      <c r="C99" s="13">
        <f t="shared" si="5"/>
        <v>404.27110103300578</v>
      </c>
      <c r="D99" s="13">
        <f t="shared" si="5"/>
        <v>630.7444235420586</v>
      </c>
      <c r="E99" s="13">
        <f t="shared" si="5"/>
        <v>652.60682612201026</v>
      </c>
      <c r="F99" s="13">
        <f t="shared" si="5"/>
        <v>5.0143638888888784</v>
      </c>
      <c r="G99" s="13">
        <f t="shared" si="5"/>
        <v>1.9410972222222205</v>
      </c>
    </row>
    <row r="100" spans="1:7" x14ac:dyDescent="0.25">
      <c r="A100" t="s">
        <v>50</v>
      </c>
      <c r="B100" s="13">
        <f t="shared" ref="B100:G100" si="6">STDEVP(B3:B93)</f>
        <v>18.762666367536024</v>
      </c>
      <c r="C100" s="13">
        <f t="shared" si="6"/>
        <v>20.106494001516172</v>
      </c>
      <c r="D100" s="13">
        <f t="shared" si="6"/>
        <v>25.11462568986563</v>
      </c>
      <c r="E100" s="13">
        <f t="shared" si="6"/>
        <v>25.546170478606186</v>
      </c>
      <c r="F100" s="13">
        <f t="shared" si="6"/>
        <v>2.239277537262605</v>
      </c>
      <c r="G100" s="13">
        <f t="shared" si="6"/>
        <v>1.3932326518647991</v>
      </c>
    </row>
    <row r="101" spans="1:7" x14ac:dyDescent="0.25">
      <c r="A101" t="s">
        <v>51</v>
      </c>
      <c r="B101" s="14">
        <f>(B100/B97)*100</f>
        <v>31.883006700756372</v>
      </c>
      <c r="C101" s="14">
        <f t="shared" ref="C101:E101" si="7">(C100/C97)*100</f>
        <v>29.213771266040567</v>
      </c>
      <c r="D101" s="14">
        <f t="shared" si="7"/>
        <v>26.689759008393786</v>
      </c>
      <c r="E101" s="14">
        <f t="shared" si="7"/>
        <v>25.338478035690688</v>
      </c>
      <c r="F101" s="14">
        <f t="shared" ref="F101:G101" si="8">(F100/F97)*100</f>
        <v>21.715961247091691</v>
      </c>
      <c r="G101" s="14">
        <f t="shared" si="8"/>
        <v>48.74283330139238</v>
      </c>
    </row>
    <row r="102" spans="1:7" x14ac:dyDescent="0.25">
      <c r="A102" t="s">
        <v>55</v>
      </c>
      <c r="B102" s="13"/>
      <c r="C102" s="13"/>
      <c r="D102" s="13"/>
      <c r="E102" s="13"/>
      <c r="F102" s="13"/>
      <c r="G102" s="13"/>
    </row>
    <row r="103" spans="1:7" x14ac:dyDescent="0.25">
      <c r="A103" t="s">
        <v>52</v>
      </c>
      <c r="B103" s="13">
        <f t="shared" ref="B103:G103" si="9">(MAX(B3:B85)-MIN(B3:B85))/AVERAGE(B3:B85)</f>
        <v>1.6143151390319257</v>
      </c>
      <c r="C103" s="13">
        <f t="shared" si="9"/>
        <v>1.52559963099631</v>
      </c>
      <c r="D103" s="13">
        <f t="shared" si="9"/>
        <v>1.2752613240418118</v>
      </c>
      <c r="E103" s="13">
        <f t="shared" si="9"/>
        <v>1.3390243902439025</v>
      </c>
      <c r="F103" s="13">
        <f t="shared" si="9"/>
        <v>1.1152416356877322</v>
      </c>
      <c r="G103" s="13">
        <f t="shared" si="9"/>
        <v>3.288629737609329</v>
      </c>
    </row>
    <row r="104" spans="1:7" x14ac:dyDescent="0.25">
      <c r="A104" t="s">
        <v>53</v>
      </c>
      <c r="B104">
        <f>SKEW(B3:B85)</f>
        <v>-4.5924935211240192E-2</v>
      </c>
      <c r="C104">
        <f t="shared" ref="C104:E104" si="10">SKEW(C3:C85)</f>
        <v>-0.2054815609973695</v>
      </c>
      <c r="D104">
        <f t="shared" si="10"/>
        <v>-0.9208246178383761</v>
      </c>
      <c r="E104">
        <f t="shared" si="10"/>
        <v>-1.1160902745719901</v>
      </c>
      <c r="F104">
        <f t="shared" ref="F104:G104" si="11">SKEW(F3:F85)</f>
        <v>-0.70958182264107894</v>
      </c>
      <c r="G104">
        <f t="shared" si="11"/>
        <v>3.0888922363945288</v>
      </c>
    </row>
    <row r="105" spans="1:7" x14ac:dyDescent="0.25">
      <c r="A105" t="s">
        <v>54</v>
      </c>
      <c r="B105">
        <f>KURT(B3:B85)</f>
        <v>0.45033744386389118</v>
      </c>
      <c r="C105">
        <f t="shared" ref="C105:E105" si="12">KURT(C3:C85)</f>
        <v>0.90988811201540631</v>
      </c>
      <c r="D105">
        <f t="shared" si="12"/>
        <v>1.2988156321074538</v>
      </c>
      <c r="E105">
        <f t="shared" si="12"/>
        <v>2.0667747424859826</v>
      </c>
      <c r="F105">
        <f t="shared" ref="F105:G105" si="13">KURT(F3:F85)</f>
        <v>1.0120004188658398</v>
      </c>
      <c r="G105">
        <f t="shared" si="13"/>
        <v>14.241637718732298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104"/>
  <sheetViews>
    <sheetView zoomScale="70" zoomScaleNormal="70" workbookViewId="0">
      <selection activeCell="A2" sqref="A2"/>
    </sheetView>
  </sheetViews>
  <sheetFormatPr defaultRowHeight="13.2" x14ac:dyDescent="0.25"/>
  <cols>
    <col min="1" max="1" width="27.109375" bestFit="1" customWidth="1"/>
    <col min="2" max="2" width="12.6640625" bestFit="1" customWidth="1"/>
    <col min="3" max="3" width="10.5546875" bestFit="1" customWidth="1"/>
    <col min="4" max="5" width="10.21875" bestFit="1" customWidth="1"/>
    <col min="6" max="6" width="10.33203125" bestFit="1" customWidth="1"/>
    <col min="7" max="7" width="10.33203125" customWidth="1"/>
    <col min="9" max="9" width="26" bestFit="1" customWidth="1"/>
    <col min="10" max="10" width="13.109375" bestFit="1" customWidth="1"/>
    <col min="11" max="11" width="13.21875" bestFit="1" customWidth="1"/>
    <col min="12" max="12" width="13.33203125" bestFit="1" customWidth="1"/>
    <col min="13" max="13" width="13.109375" bestFit="1" customWidth="1"/>
  </cols>
  <sheetData>
    <row r="1" spans="1:13" x14ac:dyDescent="0.25">
      <c r="A1" s="2" t="s">
        <v>91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13" ht="13.8" thickBot="1" x14ac:dyDescent="0.3">
      <c r="A2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13" x14ac:dyDescent="0.25">
      <c r="B3">
        <v>30</v>
      </c>
      <c r="C3">
        <v>50</v>
      </c>
      <c r="D3">
        <v>75</v>
      </c>
      <c r="E3">
        <v>80</v>
      </c>
      <c r="F3">
        <v>8</v>
      </c>
      <c r="G3">
        <v>2.7</v>
      </c>
      <c r="I3" s="28"/>
      <c r="J3" s="28"/>
      <c r="K3" s="28"/>
      <c r="L3" s="28"/>
      <c r="M3" s="28"/>
    </row>
    <row r="4" spans="1:13" x14ac:dyDescent="0.25">
      <c r="B4">
        <v>42</v>
      </c>
      <c r="C4">
        <v>45</v>
      </c>
      <c r="D4">
        <v>65</v>
      </c>
      <c r="E4">
        <v>70</v>
      </c>
      <c r="F4">
        <v>7</v>
      </c>
      <c r="G4">
        <v>1.8</v>
      </c>
      <c r="I4" s="21"/>
      <c r="J4" s="24" t="s">
        <v>0</v>
      </c>
      <c r="K4" s="20" t="s">
        <v>1</v>
      </c>
      <c r="L4" s="20" t="s">
        <v>2</v>
      </c>
      <c r="M4" s="25" t="s">
        <v>18</v>
      </c>
    </row>
    <row r="5" spans="1:13" x14ac:dyDescent="0.25">
      <c r="B5">
        <v>49</v>
      </c>
      <c r="C5">
        <v>50</v>
      </c>
      <c r="D5">
        <v>65</v>
      </c>
      <c r="E5">
        <v>70</v>
      </c>
      <c r="F5">
        <v>12</v>
      </c>
      <c r="G5">
        <v>1.1000000000000001</v>
      </c>
      <c r="I5" s="26" t="s">
        <v>4</v>
      </c>
      <c r="J5" s="29">
        <v>60.835443037974684</v>
      </c>
      <c r="K5" s="29">
        <v>72.083333333333329</v>
      </c>
      <c r="L5" s="29">
        <v>98.285714285714292</v>
      </c>
      <c r="M5" s="29">
        <v>104.85714285714286</v>
      </c>
    </row>
    <row r="6" spans="1:13" x14ac:dyDescent="0.25">
      <c r="B6">
        <v>40</v>
      </c>
      <c r="C6">
        <v>45</v>
      </c>
      <c r="D6">
        <v>55</v>
      </c>
      <c r="E6">
        <v>65</v>
      </c>
      <c r="F6">
        <v>6.5</v>
      </c>
      <c r="G6">
        <v>1.5</v>
      </c>
      <c r="I6" s="26" t="s">
        <v>5</v>
      </c>
      <c r="J6" s="30">
        <v>1.8215086231781903</v>
      </c>
      <c r="K6" s="30">
        <v>1.8256079228437638</v>
      </c>
      <c r="L6" s="30">
        <v>2.489908648007285</v>
      </c>
      <c r="M6" s="30">
        <v>2.5025275599101873</v>
      </c>
    </row>
    <row r="7" spans="1:13" x14ac:dyDescent="0.25">
      <c r="B7">
        <v>70</v>
      </c>
      <c r="C7">
        <v>80</v>
      </c>
      <c r="D7">
        <v>85</v>
      </c>
      <c r="E7">
        <v>90</v>
      </c>
      <c r="F7">
        <v>9.5</v>
      </c>
      <c r="G7">
        <v>1.9</v>
      </c>
      <c r="I7" s="26" t="s">
        <v>6</v>
      </c>
      <c r="J7" s="26">
        <v>60</v>
      </c>
      <c r="K7" s="26">
        <v>75</v>
      </c>
      <c r="L7" s="26">
        <v>100</v>
      </c>
      <c r="M7" s="26">
        <v>105</v>
      </c>
    </row>
    <row r="8" spans="1:13" x14ac:dyDescent="0.25">
      <c r="B8">
        <v>55</v>
      </c>
      <c r="C8">
        <v>55</v>
      </c>
      <c r="D8" s="7"/>
      <c r="E8" s="7"/>
      <c r="F8" s="7"/>
      <c r="I8" s="26" t="s">
        <v>7</v>
      </c>
      <c r="J8" s="26">
        <v>60</v>
      </c>
      <c r="K8" s="26">
        <v>80</v>
      </c>
      <c r="L8" s="26">
        <v>90</v>
      </c>
      <c r="M8" s="26">
        <v>115</v>
      </c>
    </row>
    <row r="9" spans="1:13" x14ac:dyDescent="0.25">
      <c r="B9">
        <v>45</v>
      </c>
      <c r="C9">
        <v>45</v>
      </c>
      <c r="D9">
        <v>80</v>
      </c>
      <c r="E9">
        <v>90</v>
      </c>
      <c r="F9" s="7"/>
      <c r="I9" s="26" t="s">
        <v>8</v>
      </c>
      <c r="J9" s="26">
        <v>16.189922775624595</v>
      </c>
      <c r="K9" s="26">
        <v>15.490796904368553</v>
      </c>
      <c r="L9" s="26">
        <v>20.832070355091993</v>
      </c>
      <c r="M9" s="26">
        <v>20.937647746767126</v>
      </c>
    </row>
    <row r="10" spans="1:13" x14ac:dyDescent="0.25">
      <c r="B10">
        <v>70</v>
      </c>
      <c r="C10">
        <v>70</v>
      </c>
      <c r="D10" s="7"/>
      <c r="E10" s="7"/>
      <c r="F10" s="7"/>
      <c r="I10" s="26" t="s">
        <v>9</v>
      </c>
      <c r="J10" s="26">
        <v>262.11359948068798</v>
      </c>
      <c r="K10" s="26">
        <v>239.96478873239437</v>
      </c>
      <c r="L10" s="26">
        <v>433.97515527950264</v>
      </c>
      <c r="M10" s="26">
        <v>438.38509316770256</v>
      </c>
    </row>
    <row r="11" spans="1:13" x14ac:dyDescent="0.25">
      <c r="B11">
        <v>25</v>
      </c>
      <c r="C11" s="7"/>
      <c r="D11" s="7"/>
      <c r="E11" s="7"/>
      <c r="F11" s="7"/>
      <c r="I11" s="26" t="s">
        <v>3</v>
      </c>
      <c r="J11" s="31">
        <v>3.8349917462501715E-2</v>
      </c>
      <c r="K11" s="31">
        <v>0.59102984238333578</v>
      </c>
      <c r="L11" s="31">
        <v>0.2185294738566701</v>
      </c>
      <c r="M11" s="31">
        <v>0.29212151149049692</v>
      </c>
    </row>
    <row r="12" spans="1:13" x14ac:dyDescent="0.25">
      <c r="B12" s="7"/>
      <c r="C12" s="7"/>
      <c r="D12" s="7"/>
      <c r="E12" s="7"/>
      <c r="F12" s="7"/>
      <c r="I12" s="26" t="s">
        <v>10</v>
      </c>
      <c r="J12" s="31">
        <v>-0.24794302720376965</v>
      </c>
      <c r="K12" s="31">
        <v>-0.34738025246503546</v>
      </c>
      <c r="L12" s="31">
        <v>-0.49902451900455119</v>
      </c>
      <c r="M12" s="31">
        <v>-0.59129267283506037</v>
      </c>
    </row>
    <row r="13" spans="1:13" x14ac:dyDescent="0.25">
      <c r="B13">
        <v>25</v>
      </c>
      <c r="C13">
        <v>25</v>
      </c>
      <c r="D13">
        <v>40</v>
      </c>
      <c r="E13">
        <v>45</v>
      </c>
      <c r="F13">
        <v>4.5999999999999996</v>
      </c>
      <c r="G13">
        <v>0.9</v>
      </c>
      <c r="I13" s="26" t="s">
        <v>11</v>
      </c>
      <c r="J13" s="26">
        <v>80</v>
      </c>
      <c r="K13" s="26">
        <v>85</v>
      </c>
      <c r="L13" s="26">
        <v>100</v>
      </c>
      <c r="M13" s="26">
        <v>100</v>
      </c>
    </row>
    <row r="14" spans="1:13" x14ac:dyDescent="0.25">
      <c r="B14">
        <v>30</v>
      </c>
      <c r="C14">
        <v>50</v>
      </c>
      <c r="D14">
        <v>90</v>
      </c>
      <c r="E14">
        <v>100</v>
      </c>
      <c r="F14">
        <v>10</v>
      </c>
      <c r="G14">
        <v>1.5</v>
      </c>
      <c r="I14" s="26" t="s">
        <v>12</v>
      </c>
      <c r="J14" s="26">
        <v>20</v>
      </c>
      <c r="K14" s="26">
        <v>25</v>
      </c>
      <c r="L14" s="26">
        <v>40</v>
      </c>
      <c r="M14" s="26">
        <v>45</v>
      </c>
    </row>
    <row r="15" spans="1:13" x14ac:dyDescent="0.25">
      <c r="B15">
        <v>50</v>
      </c>
      <c r="C15">
        <v>60</v>
      </c>
      <c r="D15">
        <v>90</v>
      </c>
      <c r="E15">
        <v>95</v>
      </c>
      <c r="F15">
        <v>9.5</v>
      </c>
      <c r="G15">
        <v>1.9</v>
      </c>
      <c r="I15" s="26" t="s">
        <v>13</v>
      </c>
      <c r="J15" s="26">
        <v>100</v>
      </c>
      <c r="K15" s="26">
        <v>110</v>
      </c>
      <c r="L15" s="26">
        <v>140</v>
      </c>
      <c r="M15" s="26">
        <v>145</v>
      </c>
    </row>
    <row r="16" spans="1:13" x14ac:dyDescent="0.25">
      <c r="B16">
        <v>80</v>
      </c>
      <c r="C16">
        <v>80</v>
      </c>
      <c r="D16">
        <v>95</v>
      </c>
      <c r="E16">
        <v>105</v>
      </c>
      <c r="F16">
        <v>10.5</v>
      </c>
      <c r="G16">
        <v>1.9</v>
      </c>
      <c r="I16" s="26" t="s">
        <v>14</v>
      </c>
      <c r="J16" s="26">
        <v>4806</v>
      </c>
      <c r="K16" s="26">
        <v>5190</v>
      </c>
      <c r="L16" s="26">
        <v>6880</v>
      </c>
      <c r="M16" s="26">
        <v>7340</v>
      </c>
    </row>
    <row r="17" spans="2:13" x14ac:dyDescent="0.25">
      <c r="B17">
        <v>65</v>
      </c>
      <c r="C17">
        <v>65</v>
      </c>
      <c r="D17">
        <v>85</v>
      </c>
      <c r="E17">
        <v>90</v>
      </c>
      <c r="F17">
        <v>9</v>
      </c>
      <c r="G17">
        <v>2.2999999999999998</v>
      </c>
      <c r="I17" s="26" t="s">
        <v>15</v>
      </c>
      <c r="J17" s="26">
        <v>79</v>
      </c>
      <c r="K17" s="26">
        <v>72</v>
      </c>
      <c r="L17" s="26">
        <v>70</v>
      </c>
      <c r="M17" s="26">
        <v>70</v>
      </c>
    </row>
    <row r="18" spans="2:13" ht="13.8" thickBot="1" x14ac:dyDescent="0.3">
      <c r="B18">
        <v>72</v>
      </c>
      <c r="C18">
        <v>80</v>
      </c>
      <c r="D18">
        <v>95</v>
      </c>
      <c r="E18">
        <v>100</v>
      </c>
      <c r="F18">
        <v>10</v>
      </c>
      <c r="G18">
        <v>1.9</v>
      </c>
      <c r="I18" s="27" t="s">
        <v>16</v>
      </c>
      <c r="J18" s="27">
        <v>3.6263451032695131</v>
      </c>
      <c r="K18" s="27">
        <v>3.6401588100407536</v>
      </c>
      <c r="L18" s="27">
        <v>4.9672318413779895</v>
      </c>
      <c r="M18" s="27">
        <v>4.992405881822326</v>
      </c>
    </row>
    <row r="19" spans="2:13" x14ac:dyDescent="0.25">
      <c r="B19">
        <v>55</v>
      </c>
      <c r="C19">
        <v>55</v>
      </c>
      <c r="D19">
        <v>70</v>
      </c>
      <c r="E19">
        <v>75</v>
      </c>
      <c r="F19">
        <v>7.5</v>
      </c>
      <c r="G19">
        <v>1.9</v>
      </c>
    </row>
    <row r="20" spans="2:13" x14ac:dyDescent="0.25">
      <c r="B20">
        <v>73</v>
      </c>
      <c r="C20" s="7"/>
      <c r="D20" s="7"/>
      <c r="E20" s="7"/>
      <c r="F20" s="7"/>
    </row>
    <row r="21" spans="2:13" x14ac:dyDescent="0.25">
      <c r="B21">
        <v>61</v>
      </c>
      <c r="C21">
        <v>80</v>
      </c>
      <c r="D21">
        <v>115</v>
      </c>
      <c r="E21">
        <v>120</v>
      </c>
      <c r="F21">
        <v>12</v>
      </c>
      <c r="G21">
        <v>2.5</v>
      </c>
    </row>
    <row r="22" spans="2:13" x14ac:dyDescent="0.25">
      <c r="B22">
        <v>45</v>
      </c>
      <c r="C22">
        <v>55</v>
      </c>
      <c r="D22">
        <v>95</v>
      </c>
      <c r="E22">
        <v>100</v>
      </c>
      <c r="F22">
        <v>10</v>
      </c>
      <c r="G22">
        <v>4</v>
      </c>
    </row>
    <row r="23" spans="2:13" x14ac:dyDescent="0.25">
      <c r="B23">
        <v>65</v>
      </c>
      <c r="C23">
        <v>70</v>
      </c>
      <c r="D23">
        <v>115</v>
      </c>
      <c r="E23">
        <v>120</v>
      </c>
      <c r="F23">
        <v>13</v>
      </c>
      <c r="G23">
        <v>2.7</v>
      </c>
    </row>
    <row r="24" spans="2:13" x14ac:dyDescent="0.25">
      <c r="B24">
        <v>45</v>
      </c>
      <c r="C24">
        <v>55</v>
      </c>
      <c r="D24">
        <v>65</v>
      </c>
      <c r="E24">
        <v>70</v>
      </c>
      <c r="F24">
        <v>7</v>
      </c>
      <c r="G24">
        <v>1.5</v>
      </c>
    </row>
    <row r="25" spans="2:13" x14ac:dyDescent="0.25">
      <c r="B25">
        <v>75</v>
      </c>
      <c r="C25">
        <v>75</v>
      </c>
      <c r="D25">
        <v>110</v>
      </c>
      <c r="E25">
        <v>115</v>
      </c>
      <c r="F25">
        <v>11.5</v>
      </c>
      <c r="G25">
        <v>1.7</v>
      </c>
    </row>
    <row r="26" spans="2:13" x14ac:dyDescent="0.25">
      <c r="B26">
        <v>35</v>
      </c>
      <c r="C26" s="7"/>
      <c r="D26" s="7"/>
      <c r="E26" s="7"/>
      <c r="F26" s="7"/>
    </row>
    <row r="27" spans="2:13" x14ac:dyDescent="0.25">
      <c r="B27">
        <v>52</v>
      </c>
      <c r="C27">
        <v>70</v>
      </c>
      <c r="D27">
        <v>105</v>
      </c>
      <c r="E27">
        <v>110</v>
      </c>
      <c r="F27">
        <v>11</v>
      </c>
      <c r="G27">
        <v>4.0999999999999996</v>
      </c>
    </row>
    <row r="28" spans="2:13" x14ac:dyDescent="0.25">
      <c r="B28">
        <v>81</v>
      </c>
      <c r="C28">
        <v>85</v>
      </c>
      <c r="D28">
        <v>115</v>
      </c>
      <c r="E28">
        <v>120</v>
      </c>
      <c r="F28" s="7"/>
    </row>
    <row r="29" spans="2:13" x14ac:dyDescent="0.25">
      <c r="B29">
        <v>75</v>
      </c>
      <c r="C29">
        <v>75</v>
      </c>
      <c r="D29">
        <v>100</v>
      </c>
      <c r="E29">
        <v>110</v>
      </c>
      <c r="F29">
        <v>11</v>
      </c>
      <c r="G29">
        <v>3.3</v>
      </c>
    </row>
    <row r="30" spans="2:13" x14ac:dyDescent="0.25">
      <c r="B30">
        <v>60</v>
      </c>
      <c r="C30">
        <v>110</v>
      </c>
      <c r="D30">
        <v>135</v>
      </c>
      <c r="E30">
        <v>140</v>
      </c>
      <c r="F30" s="8">
        <v>14</v>
      </c>
      <c r="G30" s="8">
        <v>3.4</v>
      </c>
    </row>
    <row r="31" spans="2:13" x14ac:dyDescent="0.25">
      <c r="B31">
        <v>51</v>
      </c>
      <c r="C31">
        <v>60</v>
      </c>
      <c r="D31">
        <v>100</v>
      </c>
      <c r="E31">
        <v>105</v>
      </c>
      <c r="F31" s="8">
        <v>10.5</v>
      </c>
      <c r="G31" s="8">
        <v>3.1</v>
      </c>
    </row>
    <row r="32" spans="2:13" x14ac:dyDescent="0.25">
      <c r="B32">
        <v>60</v>
      </c>
      <c r="C32">
        <v>80</v>
      </c>
      <c r="D32">
        <v>115</v>
      </c>
      <c r="E32">
        <v>120</v>
      </c>
      <c r="F32" s="8">
        <v>12</v>
      </c>
      <c r="G32" s="8">
        <v>2.2999999999999998</v>
      </c>
    </row>
    <row r="33" spans="2:7" x14ac:dyDescent="0.25">
      <c r="B33">
        <v>79</v>
      </c>
      <c r="C33">
        <v>80</v>
      </c>
      <c r="D33">
        <v>105</v>
      </c>
      <c r="E33">
        <v>115</v>
      </c>
      <c r="F33" s="8">
        <v>11.5</v>
      </c>
      <c r="G33" s="8">
        <v>3</v>
      </c>
    </row>
    <row r="34" spans="2:7" x14ac:dyDescent="0.25">
      <c r="B34">
        <v>90</v>
      </c>
      <c r="C34">
        <v>90</v>
      </c>
      <c r="D34">
        <v>125</v>
      </c>
      <c r="E34">
        <v>130</v>
      </c>
      <c r="F34" s="8">
        <v>13</v>
      </c>
      <c r="G34" s="8">
        <v>1.9</v>
      </c>
    </row>
    <row r="35" spans="2:7" x14ac:dyDescent="0.25">
      <c r="B35">
        <v>70</v>
      </c>
      <c r="C35" s="7"/>
      <c r="D35" s="7"/>
      <c r="E35" s="7"/>
      <c r="F35" s="7"/>
    </row>
    <row r="36" spans="2:7" x14ac:dyDescent="0.25">
      <c r="B36">
        <v>75</v>
      </c>
      <c r="C36">
        <v>80</v>
      </c>
      <c r="D36">
        <v>90</v>
      </c>
      <c r="E36">
        <v>100</v>
      </c>
      <c r="F36" s="8">
        <v>10</v>
      </c>
      <c r="G36" s="8">
        <v>2.2999999999999998</v>
      </c>
    </row>
    <row r="37" spans="2:7" x14ac:dyDescent="0.25">
      <c r="B37">
        <v>20</v>
      </c>
      <c r="C37">
        <v>40</v>
      </c>
      <c r="D37">
        <v>45</v>
      </c>
      <c r="E37">
        <v>50</v>
      </c>
      <c r="F37" s="8">
        <v>5</v>
      </c>
      <c r="G37" s="8">
        <v>2.1</v>
      </c>
    </row>
    <row r="38" spans="2:7" x14ac:dyDescent="0.25">
      <c r="B38">
        <v>100</v>
      </c>
      <c r="C38" s="7"/>
      <c r="D38" s="7"/>
      <c r="E38" s="7"/>
      <c r="F38" s="7"/>
    </row>
    <row r="39" spans="2:7" x14ac:dyDescent="0.25">
      <c r="B39" s="7"/>
      <c r="C39" s="7"/>
      <c r="D39" s="7"/>
      <c r="E39" s="7"/>
      <c r="F39" s="7"/>
    </row>
    <row r="40" spans="2:7" x14ac:dyDescent="0.25">
      <c r="B40" s="7"/>
      <c r="C40" s="7"/>
      <c r="D40" s="7"/>
      <c r="E40" s="7"/>
      <c r="F40" s="7"/>
    </row>
    <row r="41" spans="2:7" x14ac:dyDescent="0.25">
      <c r="B41">
        <v>60</v>
      </c>
      <c r="C41">
        <v>60</v>
      </c>
      <c r="D41">
        <v>80</v>
      </c>
      <c r="E41">
        <v>85</v>
      </c>
      <c r="F41">
        <v>9</v>
      </c>
      <c r="G41">
        <v>2.5</v>
      </c>
    </row>
    <row r="42" spans="2:7" x14ac:dyDescent="0.25">
      <c r="B42" s="7"/>
      <c r="C42" s="7"/>
      <c r="D42" s="7"/>
      <c r="E42" s="7"/>
      <c r="F42" s="7"/>
    </row>
    <row r="43" spans="2:7" x14ac:dyDescent="0.25">
      <c r="B43">
        <v>50</v>
      </c>
      <c r="C43">
        <v>70</v>
      </c>
      <c r="D43">
        <v>105</v>
      </c>
      <c r="E43">
        <v>115</v>
      </c>
      <c r="F43">
        <v>11.5</v>
      </c>
      <c r="G43">
        <v>2.7</v>
      </c>
    </row>
    <row r="44" spans="2:7" x14ac:dyDescent="0.25">
      <c r="B44">
        <v>59</v>
      </c>
      <c r="C44">
        <v>70</v>
      </c>
      <c r="D44">
        <v>105</v>
      </c>
      <c r="E44">
        <v>110</v>
      </c>
      <c r="F44">
        <v>10</v>
      </c>
      <c r="G44">
        <v>2.6</v>
      </c>
    </row>
    <row r="45" spans="2:7" x14ac:dyDescent="0.25">
      <c r="B45">
        <v>60</v>
      </c>
      <c r="C45">
        <v>80</v>
      </c>
      <c r="D45">
        <v>105</v>
      </c>
      <c r="E45">
        <v>110</v>
      </c>
      <c r="F45" s="7"/>
    </row>
    <row r="46" spans="2:7" x14ac:dyDescent="0.25">
      <c r="B46">
        <v>60</v>
      </c>
      <c r="C46" s="7"/>
      <c r="D46" s="7"/>
      <c r="E46" s="7"/>
      <c r="F46" s="7"/>
    </row>
    <row r="47" spans="2:7" x14ac:dyDescent="0.25">
      <c r="B47">
        <v>45</v>
      </c>
      <c r="C47">
        <v>95</v>
      </c>
      <c r="D47">
        <v>130</v>
      </c>
      <c r="E47">
        <v>135</v>
      </c>
      <c r="F47">
        <v>14</v>
      </c>
      <c r="G47">
        <v>2.5</v>
      </c>
    </row>
    <row r="48" spans="2:7" x14ac:dyDescent="0.25">
      <c r="B48">
        <v>71</v>
      </c>
      <c r="C48">
        <v>75</v>
      </c>
      <c r="D48">
        <v>90</v>
      </c>
      <c r="E48">
        <v>95</v>
      </c>
      <c r="F48">
        <v>10</v>
      </c>
      <c r="G48">
        <v>2.2999999999999998</v>
      </c>
    </row>
    <row r="49" spans="2:7" x14ac:dyDescent="0.25">
      <c r="B49">
        <v>45</v>
      </c>
      <c r="C49">
        <v>50</v>
      </c>
      <c r="D49">
        <v>75</v>
      </c>
      <c r="E49">
        <v>80</v>
      </c>
      <c r="F49">
        <v>9.5</v>
      </c>
      <c r="G49">
        <v>1.6</v>
      </c>
    </row>
    <row r="50" spans="2:7" x14ac:dyDescent="0.25">
      <c r="B50">
        <v>60</v>
      </c>
      <c r="C50">
        <v>65</v>
      </c>
      <c r="D50">
        <v>95</v>
      </c>
      <c r="E50">
        <v>100</v>
      </c>
      <c r="F50">
        <v>10</v>
      </c>
      <c r="G50">
        <v>2</v>
      </c>
    </row>
    <row r="51" spans="2:7" x14ac:dyDescent="0.25">
      <c r="B51">
        <v>65</v>
      </c>
      <c r="C51">
        <v>70</v>
      </c>
      <c r="D51">
        <v>70</v>
      </c>
      <c r="E51">
        <v>75</v>
      </c>
      <c r="F51">
        <v>7.5</v>
      </c>
      <c r="G51">
        <v>1.6</v>
      </c>
    </row>
    <row r="52" spans="2:7" x14ac:dyDescent="0.25">
      <c r="B52">
        <v>45</v>
      </c>
      <c r="C52">
        <v>60</v>
      </c>
      <c r="D52">
        <v>90</v>
      </c>
      <c r="E52">
        <v>105</v>
      </c>
      <c r="F52">
        <v>10.5</v>
      </c>
      <c r="G52">
        <v>2.7</v>
      </c>
    </row>
    <row r="53" spans="2:7" x14ac:dyDescent="0.25">
      <c r="B53">
        <v>70</v>
      </c>
      <c r="C53">
        <v>70</v>
      </c>
      <c r="D53">
        <v>95</v>
      </c>
      <c r="E53">
        <v>100</v>
      </c>
      <c r="F53">
        <v>10</v>
      </c>
      <c r="G53">
        <v>3.5</v>
      </c>
    </row>
    <row r="54" spans="2:7" x14ac:dyDescent="0.25">
      <c r="B54">
        <v>60</v>
      </c>
      <c r="C54">
        <v>75</v>
      </c>
      <c r="D54">
        <v>100</v>
      </c>
      <c r="E54">
        <v>105</v>
      </c>
      <c r="F54">
        <v>10.5</v>
      </c>
      <c r="G54">
        <v>3.7</v>
      </c>
    </row>
    <row r="55" spans="2:7" x14ac:dyDescent="0.25">
      <c r="B55">
        <v>55</v>
      </c>
      <c r="C55">
        <v>60</v>
      </c>
      <c r="D55">
        <v>80</v>
      </c>
      <c r="E55">
        <v>85</v>
      </c>
      <c r="F55">
        <v>8.5</v>
      </c>
      <c r="G55">
        <v>2.8</v>
      </c>
    </row>
    <row r="56" spans="2:7" x14ac:dyDescent="0.25">
      <c r="B56">
        <v>40</v>
      </c>
      <c r="C56">
        <v>70</v>
      </c>
      <c r="D56">
        <v>95</v>
      </c>
      <c r="E56">
        <v>100</v>
      </c>
      <c r="F56">
        <v>10</v>
      </c>
      <c r="G56">
        <v>2.7</v>
      </c>
    </row>
    <row r="57" spans="2:7" x14ac:dyDescent="0.25">
      <c r="B57">
        <v>40</v>
      </c>
      <c r="C57">
        <v>75</v>
      </c>
      <c r="D57">
        <v>100</v>
      </c>
      <c r="E57">
        <v>105</v>
      </c>
      <c r="F57">
        <v>10.5</v>
      </c>
      <c r="G57">
        <v>1.7</v>
      </c>
    </row>
    <row r="58" spans="2:7" x14ac:dyDescent="0.25">
      <c r="B58">
        <v>53</v>
      </c>
      <c r="C58">
        <v>70</v>
      </c>
      <c r="D58">
        <v>80</v>
      </c>
      <c r="E58">
        <v>85</v>
      </c>
      <c r="F58">
        <v>8.5</v>
      </c>
      <c r="G58">
        <v>1.6</v>
      </c>
    </row>
    <row r="59" spans="2:7" x14ac:dyDescent="0.25">
      <c r="B59">
        <v>70</v>
      </c>
      <c r="C59">
        <v>80</v>
      </c>
      <c r="D59">
        <v>110</v>
      </c>
      <c r="E59">
        <v>115</v>
      </c>
      <c r="F59">
        <v>11.5</v>
      </c>
      <c r="G59">
        <v>2.9</v>
      </c>
    </row>
    <row r="60" spans="2:7" x14ac:dyDescent="0.25">
      <c r="B60">
        <v>75</v>
      </c>
      <c r="C60">
        <v>75</v>
      </c>
      <c r="D60">
        <v>85</v>
      </c>
      <c r="E60">
        <v>90</v>
      </c>
      <c r="F60">
        <v>9</v>
      </c>
      <c r="G60">
        <v>1.5</v>
      </c>
    </row>
    <row r="61" spans="2:7" x14ac:dyDescent="0.25">
      <c r="B61">
        <v>72</v>
      </c>
      <c r="C61">
        <v>80</v>
      </c>
      <c r="D61">
        <v>105</v>
      </c>
      <c r="E61">
        <v>115</v>
      </c>
      <c r="F61">
        <v>11.5</v>
      </c>
      <c r="G61">
        <v>1.4</v>
      </c>
    </row>
    <row r="62" spans="2:7" x14ac:dyDescent="0.25">
      <c r="B62">
        <v>61</v>
      </c>
      <c r="C62">
        <v>75</v>
      </c>
      <c r="D62">
        <v>120</v>
      </c>
      <c r="E62">
        <v>130</v>
      </c>
      <c r="F62">
        <v>13</v>
      </c>
      <c r="G62">
        <v>1.9</v>
      </c>
    </row>
    <row r="63" spans="2:7" x14ac:dyDescent="0.25">
      <c r="B63">
        <v>65</v>
      </c>
      <c r="C63">
        <v>100</v>
      </c>
      <c r="D63">
        <v>140</v>
      </c>
      <c r="E63">
        <v>145</v>
      </c>
      <c r="F63">
        <v>14.5</v>
      </c>
      <c r="G63">
        <v>3.3</v>
      </c>
    </row>
    <row r="64" spans="2:7" x14ac:dyDescent="0.25">
      <c r="B64">
        <v>59</v>
      </c>
      <c r="C64">
        <v>80</v>
      </c>
      <c r="D64">
        <v>120</v>
      </c>
      <c r="E64">
        <v>125</v>
      </c>
      <c r="F64">
        <v>12.5</v>
      </c>
      <c r="G64">
        <v>2.1</v>
      </c>
    </row>
    <row r="65" spans="2:7" x14ac:dyDescent="0.25">
      <c r="B65">
        <v>75</v>
      </c>
      <c r="C65">
        <v>75</v>
      </c>
      <c r="D65">
        <v>110</v>
      </c>
      <c r="E65">
        <v>115</v>
      </c>
      <c r="F65">
        <v>11.5</v>
      </c>
      <c r="G65">
        <v>3.6</v>
      </c>
    </row>
    <row r="66" spans="2:7" x14ac:dyDescent="0.25">
      <c r="B66">
        <v>60</v>
      </c>
      <c r="C66">
        <v>75</v>
      </c>
      <c r="D66">
        <v>120</v>
      </c>
      <c r="E66">
        <v>125</v>
      </c>
      <c r="F66">
        <v>12.5</v>
      </c>
      <c r="G66">
        <v>5</v>
      </c>
    </row>
    <row r="67" spans="2:7" x14ac:dyDescent="0.25">
      <c r="B67">
        <v>60</v>
      </c>
      <c r="C67">
        <v>75</v>
      </c>
      <c r="D67">
        <v>100</v>
      </c>
      <c r="E67">
        <v>120</v>
      </c>
      <c r="F67">
        <v>12</v>
      </c>
      <c r="G67">
        <v>2.1</v>
      </c>
    </row>
    <row r="68" spans="2:7" x14ac:dyDescent="0.25">
      <c r="B68">
        <v>55</v>
      </c>
      <c r="C68">
        <v>90</v>
      </c>
      <c r="D68">
        <v>125</v>
      </c>
      <c r="E68">
        <v>135</v>
      </c>
      <c r="F68">
        <v>13.5</v>
      </c>
      <c r="G68">
        <v>4.2</v>
      </c>
    </row>
    <row r="69" spans="2:7" x14ac:dyDescent="0.25">
      <c r="B69">
        <v>55</v>
      </c>
      <c r="C69">
        <v>70</v>
      </c>
      <c r="D69">
        <v>120</v>
      </c>
      <c r="E69">
        <v>125</v>
      </c>
      <c r="F69">
        <v>12.5</v>
      </c>
      <c r="G69">
        <v>2</v>
      </c>
    </row>
    <row r="70" spans="2:7" x14ac:dyDescent="0.25">
      <c r="B70">
        <v>80</v>
      </c>
      <c r="C70">
        <v>80</v>
      </c>
      <c r="D70">
        <v>110</v>
      </c>
      <c r="E70">
        <v>115</v>
      </c>
      <c r="F70">
        <v>11.5</v>
      </c>
      <c r="G70">
        <v>3.3</v>
      </c>
    </row>
    <row r="71" spans="2:7" x14ac:dyDescent="0.25">
      <c r="B71">
        <v>69</v>
      </c>
      <c r="C71">
        <v>70</v>
      </c>
      <c r="D71">
        <v>80</v>
      </c>
      <c r="E71">
        <v>95</v>
      </c>
      <c r="F71">
        <v>10</v>
      </c>
      <c r="G71">
        <v>1.1000000000000001</v>
      </c>
    </row>
    <row r="72" spans="2:7" x14ac:dyDescent="0.25">
      <c r="B72">
        <v>74</v>
      </c>
      <c r="C72">
        <v>75</v>
      </c>
      <c r="D72">
        <v>115</v>
      </c>
      <c r="E72">
        <v>120</v>
      </c>
      <c r="F72">
        <v>12</v>
      </c>
      <c r="G72">
        <v>4.0999999999999996</v>
      </c>
    </row>
    <row r="73" spans="2:7" x14ac:dyDescent="0.25">
      <c r="B73">
        <v>81</v>
      </c>
      <c r="C73">
        <v>85</v>
      </c>
      <c r="D73">
        <v>110</v>
      </c>
      <c r="E73">
        <v>115</v>
      </c>
      <c r="F73">
        <v>11.5</v>
      </c>
      <c r="G73">
        <v>3</v>
      </c>
    </row>
    <row r="74" spans="2:7" x14ac:dyDescent="0.25">
      <c r="B74">
        <v>70</v>
      </c>
      <c r="C74">
        <v>70</v>
      </c>
      <c r="D74">
        <v>115</v>
      </c>
      <c r="E74">
        <v>120</v>
      </c>
      <c r="F74">
        <v>12</v>
      </c>
      <c r="G74">
        <v>3</v>
      </c>
    </row>
    <row r="75" spans="2:7" x14ac:dyDescent="0.25">
      <c r="B75">
        <v>63</v>
      </c>
      <c r="C75">
        <v>90</v>
      </c>
      <c r="D75">
        <v>120</v>
      </c>
      <c r="E75">
        <v>125</v>
      </c>
      <c r="F75">
        <v>13</v>
      </c>
      <c r="G75">
        <v>3.2</v>
      </c>
    </row>
    <row r="76" spans="2:7" x14ac:dyDescent="0.25">
      <c r="B76">
        <v>68</v>
      </c>
      <c r="C76">
        <v>70</v>
      </c>
      <c r="D76">
        <v>90</v>
      </c>
      <c r="E76">
        <v>95</v>
      </c>
      <c r="F76">
        <v>9.5</v>
      </c>
      <c r="G76">
        <v>1.9</v>
      </c>
    </row>
    <row r="77" spans="2:7" x14ac:dyDescent="0.25">
      <c r="B77">
        <v>80</v>
      </c>
      <c r="C77">
        <v>80</v>
      </c>
      <c r="D77">
        <v>100</v>
      </c>
      <c r="E77">
        <v>105</v>
      </c>
      <c r="F77">
        <v>10.5</v>
      </c>
      <c r="G77">
        <v>2.6</v>
      </c>
    </row>
    <row r="78" spans="2:7" x14ac:dyDescent="0.25">
      <c r="B78">
        <v>50</v>
      </c>
      <c r="C78">
        <v>90</v>
      </c>
      <c r="D78">
        <v>125</v>
      </c>
      <c r="E78">
        <v>130</v>
      </c>
      <c r="F78">
        <v>13</v>
      </c>
      <c r="G78">
        <v>3.8</v>
      </c>
    </row>
    <row r="79" spans="2:7" x14ac:dyDescent="0.25">
      <c r="B79">
        <v>70</v>
      </c>
      <c r="C79">
        <v>100</v>
      </c>
      <c r="D79">
        <v>125</v>
      </c>
      <c r="E79">
        <v>135</v>
      </c>
      <c r="F79">
        <v>13.5</v>
      </c>
      <c r="G79">
        <v>3.9</v>
      </c>
    </row>
    <row r="80" spans="2:7" x14ac:dyDescent="0.25">
      <c r="B80">
        <v>85</v>
      </c>
      <c r="C80">
        <v>85</v>
      </c>
      <c r="D80">
        <v>90</v>
      </c>
      <c r="E80">
        <v>100</v>
      </c>
      <c r="F80">
        <v>10</v>
      </c>
      <c r="G80">
        <v>2.2999999999999998</v>
      </c>
    </row>
    <row r="81" spans="1:7" x14ac:dyDescent="0.25">
      <c r="B81">
        <v>90</v>
      </c>
      <c r="C81">
        <v>100</v>
      </c>
      <c r="D81">
        <v>130</v>
      </c>
      <c r="E81">
        <v>135</v>
      </c>
      <c r="F81">
        <v>13.5</v>
      </c>
      <c r="G81">
        <v>2.8</v>
      </c>
    </row>
    <row r="82" spans="1:7" x14ac:dyDescent="0.25">
      <c r="B82">
        <v>50</v>
      </c>
      <c r="C82">
        <v>70</v>
      </c>
      <c r="D82">
        <v>100</v>
      </c>
      <c r="E82">
        <v>110</v>
      </c>
      <c r="F82">
        <v>11</v>
      </c>
      <c r="G82">
        <v>1.9</v>
      </c>
    </row>
    <row r="83" spans="1:7" x14ac:dyDescent="0.25">
      <c r="B83">
        <v>91</v>
      </c>
      <c r="C83">
        <v>95</v>
      </c>
      <c r="D83">
        <v>105</v>
      </c>
      <c r="E83">
        <v>115</v>
      </c>
      <c r="F83">
        <v>11.5</v>
      </c>
      <c r="G83">
        <v>1.9</v>
      </c>
    </row>
    <row r="84" spans="1:7" x14ac:dyDescent="0.25">
      <c r="B84">
        <v>65</v>
      </c>
      <c r="C84">
        <v>80</v>
      </c>
      <c r="D84">
        <v>90</v>
      </c>
      <c r="E84">
        <v>95</v>
      </c>
      <c r="F84" s="7"/>
    </row>
    <row r="85" spans="1:7" x14ac:dyDescent="0.25">
      <c r="B85">
        <v>60</v>
      </c>
      <c r="C85" s="7"/>
      <c r="D85" s="7"/>
      <c r="E85" s="7"/>
      <c r="F85" s="7"/>
    </row>
    <row r="86" spans="1:7" x14ac:dyDescent="0.25">
      <c r="B86">
        <v>80</v>
      </c>
      <c r="C86">
        <v>80</v>
      </c>
      <c r="D86">
        <v>100</v>
      </c>
      <c r="E86">
        <v>110</v>
      </c>
      <c r="F86">
        <v>11</v>
      </c>
      <c r="G86">
        <v>2.2000000000000002</v>
      </c>
    </row>
    <row r="87" spans="1:7" x14ac:dyDescent="0.25">
      <c r="B87">
        <v>85</v>
      </c>
      <c r="C87">
        <v>100</v>
      </c>
      <c r="D87">
        <v>130</v>
      </c>
      <c r="E87">
        <v>135</v>
      </c>
      <c r="F87">
        <v>13.5</v>
      </c>
      <c r="G87">
        <v>3.3</v>
      </c>
    </row>
    <row r="93" spans="1:7" x14ac:dyDescent="0.25">
      <c r="A93" t="s">
        <v>87</v>
      </c>
      <c r="B93">
        <f t="shared" ref="B93:G93" si="0">COUNT(B3:B87)</f>
        <v>81</v>
      </c>
      <c r="C93">
        <f t="shared" si="0"/>
        <v>74</v>
      </c>
      <c r="D93">
        <f t="shared" si="0"/>
        <v>72</v>
      </c>
      <c r="E93">
        <f t="shared" si="0"/>
        <v>72</v>
      </c>
      <c r="F93">
        <f t="shared" si="0"/>
        <v>68</v>
      </c>
      <c r="G93">
        <f t="shared" si="0"/>
        <v>68</v>
      </c>
    </row>
    <row r="94" spans="1:7" x14ac:dyDescent="0.25">
      <c r="A94" t="s">
        <v>56</v>
      </c>
      <c r="B94" s="16">
        <f>(B93/85)</f>
        <v>0.95294117647058818</v>
      </c>
      <c r="C94" s="16">
        <f t="shared" ref="C94:E94" si="1">(C93/85)</f>
        <v>0.87058823529411766</v>
      </c>
      <c r="D94" s="16">
        <f t="shared" si="1"/>
        <v>0.84705882352941175</v>
      </c>
      <c r="E94" s="16">
        <f t="shared" si="1"/>
        <v>0.84705882352941175</v>
      </c>
      <c r="F94" s="16">
        <f t="shared" ref="F94:G94" si="2">(F93/85)</f>
        <v>0.8</v>
      </c>
      <c r="G94" s="16">
        <f t="shared" si="2"/>
        <v>0.8</v>
      </c>
    </row>
    <row r="96" spans="1:7" x14ac:dyDescent="0.25">
      <c r="A96" t="s">
        <v>47</v>
      </c>
      <c r="B96" s="12">
        <f t="shared" ref="B96:G96" si="3">AVERAGE(B3:B87)</f>
        <v>61.370370370370374</v>
      </c>
      <c r="C96" s="12">
        <f t="shared" si="3"/>
        <v>72.567567567567565</v>
      </c>
      <c r="D96" s="12">
        <f t="shared" si="3"/>
        <v>98.75</v>
      </c>
      <c r="E96" s="12">
        <f t="shared" si="3"/>
        <v>105.34722222222223</v>
      </c>
      <c r="F96" s="12">
        <f t="shared" si="3"/>
        <v>10.685294117647059</v>
      </c>
      <c r="G96" s="12">
        <f t="shared" si="3"/>
        <v>2.5</v>
      </c>
    </row>
    <row r="97" spans="1:7" x14ac:dyDescent="0.25">
      <c r="A97" t="s">
        <v>48</v>
      </c>
      <c r="B97" s="12">
        <f t="shared" ref="B97:G97" si="4">AVEDEV(B3:B87)</f>
        <v>12.88705989940558</v>
      </c>
      <c r="C97" s="12">
        <f t="shared" si="4"/>
        <v>11.818845872899919</v>
      </c>
      <c r="D97" s="12">
        <f t="shared" si="4"/>
        <v>16.388888888888889</v>
      </c>
      <c r="E97" s="12">
        <f t="shared" si="4"/>
        <v>16.458333333333339</v>
      </c>
      <c r="F97" s="12">
        <f t="shared" si="4"/>
        <v>1.6235294117647057</v>
      </c>
      <c r="G97" s="12">
        <f t="shared" si="4"/>
        <v>0.70588235294117641</v>
      </c>
    </row>
    <row r="98" spans="1:7" x14ac:dyDescent="0.25">
      <c r="A98" t="s">
        <v>49</v>
      </c>
      <c r="B98" s="13">
        <f t="shared" ref="B98:G98" si="5">VARP(B3:B87)</f>
        <v>263.86282578875171</v>
      </c>
      <c r="C98" s="13">
        <f t="shared" si="5"/>
        <v>241.38056975894813</v>
      </c>
      <c r="D98" s="13">
        <f t="shared" si="5"/>
        <v>429.6875</v>
      </c>
      <c r="E98" s="13">
        <f t="shared" si="5"/>
        <v>432.86554783950618</v>
      </c>
      <c r="F98" s="13">
        <f t="shared" si="5"/>
        <v>4.29743079584774</v>
      </c>
      <c r="G98" s="13">
        <f t="shared" si="5"/>
        <v>0.73676470588235199</v>
      </c>
    </row>
    <row r="99" spans="1:7" x14ac:dyDescent="0.25">
      <c r="A99" t="s">
        <v>50</v>
      </c>
      <c r="B99" s="13">
        <f t="shared" ref="B99:G99" si="6">STDEVP(B3:B87)</f>
        <v>16.243855016243888</v>
      </c>
      <c r="C99" s="13">
        <f t="shared" si="6"/>
        <v>15.536427187707865</v>
      </c>
      <c r="D99" s="13">
        <f t="shared" si="6"/>
        <v>20.72890493972125</v>
      </c>
      <c r="E99" s="13">
        <f t="shared" si="6"/>
        <v>20.805421116610599</v>
      </c>
      <c r="F99" s="13">
        <f t="shared" si="6"/>
        <v>2.0730245526398718</v>
      </c>
      <c r="G99" s="13">
        <f t="shared" si="6"/>
        <v>0.85834999032000459</v>
      </c>
    </row>
    <row r="100" spans="1:7" x14ac:dyDescent="0.25">
      <c r="A100" t="s">
        <v>51</v>
      </c>
      <c r="B100" s="14">
        <f>(B99/B96)*100</f>
        <v>26.468562790499995</v>
      </c>
      <c r="C100" s="14">
        <f t="shared" ref="C100:E100" si="7">(C99/C96)*100</f>
        <v>21.409601711180297</v>
      </c>
      <c r="D100" s="14">
        <f t="shared" si="7"/>
        <v>20.991296141489872</v>
      </c>
      <c r="E100" s="14">
        <f t="shared" si="7"/>
        <v>19.749377988081253</v>
      </c>
      <c r="F100" s="14">
        <f t="shared" ref="F100:G100" si="8">(F99/F96)*100</f>
        <v>19.400725238027977</v>
      </c>
      <c r="G100" s="14">
        <f t="shared" si="8"/>
        <v>34.333999612800184</v>
      </c>
    </row>
    <row r="101" spans="1:7" x14ac:dyDescent="0.25">
      <c r="A101" t="s">
        <v>55</v>
      </c>
      <c r="B101" s="13"/>
      <c r="C101" s="13"/>
      <c r="D101" s="13"/>
      <c r="E101" s="13"/>
      <c r="F101" s="13"/>
      <c r="G101" s="13"/>
    </row>
    <row r="102" spans="1:7" x14ac:dyDescent="0.25">
      <c r="A102" t="s">
        <v>52</v>
      </c>
      <c r="B102" s="13">
        <f t="shared" ref="B102:G102" si="9">(MAX(B3:B87)-MIN(B3:B87))/AVERAGE(B3:B87)</f>
        <v>1.3035606517803258</v>
      </c>
      <c r="C102" s="13">
        <f t="shared" si="9"/>
        <v>1.1713221601489758</v>
      </c>
      <c r="D102" s="13">
        <f t="shared" si="9"/>
        <v>1.0126582278481013</v>
      </c>
      <c r="E102" s="13">
        <f t="shared" si="9"/>
        <v>0.94924192485168091</v>
      </c>
      <c r="F102" s="13">
        <f t="shared" si="9"/>
        <v>0.92650701899256815</v>
      </c>
      <c r="G102" s="13">
        <f t="shared" si="9"/>
        <v>1.64</v>
      </c>
    </row>
    <row r="103" spans="1:7" x14ac:dyDescent="0.25">
      <c r="A103" t="s">
        <v>53</v>
      </c>
      <c r="B103">
        <f t="shared" ref="B103:G103" si="10">SKEW(B3:B87)</f>
        <v>-0.27340629693916363</v>
      </c>
      <c r="C103">
        <f t="shared" si="10"/>
        <v>-0.34150126547929094</v>
      </c>
      <c r="D103">
        <f t="shared" si="10"/>
        <v>-0.49946286596655304</v>
      </c>
      <c r="E103">
        <f t="shared" si="10"/>
        <v>-0.60187230001017289</v>
      </c>
      <c r="F103">
        <f t="shared" si="10"/>
        <v>-0.66832649028133828</v>
      </c>
      <c r="G103">
        <f t="shared" si="10"/>
        <v>0.56691194154622293</v>
      </c>
    </row>
    <row r="104" spans="1:7" x14ac:dyDescent="0.25">
      <c r="A104" t="s">
        <v>54</v>
      </c>
      <c r="B104">
        <f t="shared" ref="B104:G104" si="11">KURT(B3:B87)</f>
        <v>-3.7907244732558798E-2</v>
      </c>
      <c r="C104">
        <f t="shared" si="11"/>
        <v>0.53659600927402407</v>
      </c>
      <c r="D104">
        <f t="shared" si="11"/>
        <v>0.21918724409538681</v>
      </c>
      <c r="E104">
        <f t="shared" si="11"/>
        <v>0.30435649896020855</v>
      </c>
      <c r="F104">
        <f t="shared" si="11"/>
        <v>0.57819749308252577</v>
      </c>
      <c r="G104">
        <f t="shared" si="11"/>
        <v>-0.10399652535304549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G102"/>
  <sheetViews>
    <sheetView topLeftCell="A91" zoomScale="130" zoomScaleNormal="130" workbookViewId="0">
      <selection activeCell="A94" sqref="A94:A100"/>
    </sheetView>
  </sheetViews>
  <sheetFormatPr defaultRowHeight="13.2" x14ac:dyDescent="0.25"/>
  <cols>
    <col min="1" max="1" width="28.33203125" style="48" bestFit="1" customWidth="1"/>
    <col min="2" max="2" width="12.6640625" bestFit="1" customWidth="1"/>
    <col min="3" max="3" width="10.5546875" bestFit="1" customWidth="1"/>
    <col min="4" max="7" width="10.21875" bestFit="1" customWidth="1"/>
  </cols>
  <sheetData>
    <row r="1" spans="1:7" ht="27" customHeight="1" x14ac:dyDescent="0.25">
      <c r="A1" s="47" t="s">
        <v>81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64</v>
      </c>
      <c r="C3">
        <v>64</v>
      </c>
      <c r="D3">
        <v>70</v>
      </c>
      <c r="E3">
        <v>75</v>
      </c>
      <c r="F3">
        <v>7.5</v>
      </c>
      <c r="G3">
        <v>1.6</v>
      </c>
    </row>
    <row r="4" spans="1:7" x14ac:dyDescent="0.25">
      <c r="B4">
        <v>75</v>
      </c>
      <c r="C4">
        <v>85</v>
      </c>
      <c r="D4">
        <v>85</v>
      </c>
      <c r="E4">
        <v>90</v>
      </c>
      <c r="F4">
        <v>9</v>
      </c>
      <c r="G4">
        <v>2.4</v>
      </c>
    </row>
    <row r="5" spans="1:7" x14ac:dyDescent="0.25">
      <c r="B5">
        <v>91</v>
      </c>
      <c r="C5">
        <v>91</v>
      </c>
      <c r="D5">
        <v>105</v>
      </c>
      <c r="E5">
        <v>110</v>
      </c>
      <c r="F5">
        <v>14</v>
      </c>
      <c r="G5">
        <v>2.9</v>
      </c>
    </row>
    <row r="6" spans="1:7" x14ac:dyDescent="0.25">
      <c r="B6">
        <v>65</v>
      </c>
      <c r="C6">
        <v>140</v>
      </c>
      <c r="D6">
        <v>145</v>
      </c>
      <c r="E6">
        <v>150</v>
      </c>
    </row>
    <row r="7" spans="1:7" x14ac:dyDescent="0.25">
      <c r="B7">
        <v>60</v>
      </c>
      <c r="C7">
        <v>75</v>
      </c>
      <c r="D7">
        <v>90</v>
      </c>
      <c r="E7">
        <v>95</v>
      </c>
    </row>
    <row r="8" spans="1:7" x14ac:dyDescent="0.25">
      <c r="B8">
        <v>90</v>
      </c>
      <c r="C8">
        <v>90</v>
      </c>
      <c r="D8" s="6">
        <v>70</v>
      </c>
      <c r="E8" s="6">
        <v>60</v>
      </c>
    </row>
    <row r="9" spans="1:7" x14ac:dyDescent="0.25">
      <c r="B9">
        <v>59</v>
      </c>
      <c r="C9">
        <v>100</v>
      </c>
      <c r="D9">
        <v>125</v>
      </c>
      <c r="E9">
        <v>130</v>
      </c>
      <c r="F9">
        <v>13</v>
      </c>
      <c r="G9">
        <v>2.2000000000000002</v>
      </c>
    </row>
    <row r="10" spans="1:7" x14ac:dyDescent="0.25">
      <c r="B10">
        <v>60</v>
      </c>
      <c r="C10">
        <v>60</v>
      </c>
      <c r="D10">
        <v>80</v>
      </c>
      <c r="E10">
        <v>90</v>
      </c>
      <c r="F10">
        <v>10</v>
      </c>
      <c r="G10">
        <v>2.2000000000000002</v>
      </c>
    </row>
    <row r="11" spans="1:7" x14ac:dyDescent="0.25">
      <c r="B11">
        <v>49</v>
      </c>
      <c r="C11">
        <v>90</v>
      </c>
      <c r="D11">
        <v>125</v>
      </c>
      <c r="E11">
        <v>130</v>
      </c>
      <c r="F11">
        <v>13</v>
      </c>
      <c r="G11">
        <v>2</v>
      </c>
    </row>
    <row r="12" spans="1:7" x14ac:dyDescent="0.25">
      <c r="B12">
        <v>49</v>
      </c>
      <c r="C12">
        <v>70</v>
      </c>
      <c r="D12">
        <v>105</v>
      </c>
      <c r="E12">
        <v>110</v>
      </c>
      <c r="F12">
        <v>11</v>
      </c>
      <c r="G12">
        <v>1.4</v>
      </c>
    </row>
    <row r="13" spans="1:7" x14ac:dyDescent="0.25">
      <c r="B13">
        <v>50</v>
      </c>
      <c r="C13">
        <v>65</v>
      </c>
      <c r="D13">
        <v>95</v>
      </c>
      <c r="E13">
        <v>100</v>
      </c>
      <c r="F13">
        <v>10</v>
      </c>
      <c r="G13">
        <v>1.9</v>
      </c>
    </row>
    <row r="14" spans="1:7" x14ac:dyDescent="0.25">
      <c r="B14">
        <v>62</v>
      </c>
      <c r="C14">
        <v>70</v>
      </c>
      <c r="D14">
        <v>90</v>
      </c>
      <c r="E14">
        <v>95</v>
      </c>
      <c r="F14">
        <v>9.5</v>
      </c>
      <c r="G14">
        <v>1.8</v>
      </c>
    </row>
    <row r="15" spans="1:7" x14ac:dyDescent="0.25">
      <c r="B15">
        <v>75</v>
      </c>
      <c r="C15">
        <v>90</v>
      </c>
      <c r="D15">
        <v>115</v>
      </c>
      <c r="E15">
        <v>120</v>
      </c>
      <c r="F15">
        <v>12</v>
      </c>
      <c r="G15">
        <v>1.8</v>
      </c>
    </row>
    <row r="16" spans="1:7" x14ac:dyDescent="0.25">
      <c r="B16">
        <v>55</v>
      </c>
      <c r="C16">
        <v>80</v>
      </c>
      <c r="D16">
        <v>100</v>
      </c>
      <c r="E16">
        <v>110</v>
      </c>
    </row>
    <row r="17" spans="2:7" x14ac:dyDescent="0.25">
      <c r="B17" s="7"/>
      <c r="C17" s="7"/>
      <c r="D17" s="7"/>
      <c r="E17" s="7"/>
    </row>
    <row r="18" spans="2:7" x14ac:dyDescent="0.25">
      <c r="B18" s="7"/>
      <c r="C18" s="7"/>
      <c r="D18" s="7"/>
      <c r="E18" s="7"/>
    </row>
    <row r="19" spans="2:7" x14ac:dyDescent="0.25">
      <c r="B19">
        <v>60</v>
      </c>
      <c r="C19" s="7"/>
      <c r="D19" s="7"/>
      <c r="E19" s="7"/>
    </row>
    <row r="20" spans="2:7" x14ac:dyDescent="0.25">
      <c r="B20">
        <v>60</v>
      </c>
      <c r="C20">
        <v>60</v>
      </c>
      <c r="D20">
        <v>105</v>
      </c>
      <c r="E20">
        <v>110</v>
      </c>
      <c r="F20">
        <v>11</v>
      </c>
      <c r="G20">
        <v>1.8</v>
      </c>
    </row>
    <row r="21" spans="2:7" x14ac:dyDescent="0.25">
      <c r="B21">
        <v>55</v>
      </c>
      <c r="C21">
        <v>60</v>
      </c>
      <c r="D21">
        <v>95</v>
      </c>
      <c r="E21">
        <v>100</v>
      </c>
      <c r="F21">
        <v>10</v>
      </c>
      <c r="G21">
        <v>2.6</v>
      </c>
    </row>
    <row r="22" spans="2:7" x14ac:dyDescent="0.25">
      <c r="B22">
        <v>59</v>
      </c>
      <c r="C22">
        <v>70</v>
      </c>
      <c r="D22">
        <v>100</v>
      </c>
      <c r="E22">
        <v>105</v>
      </c>
      <c r="F22">
        <v>10.5</v>
      </c>
      <c r="G22">
        <v>2</v>
      </c>
    </row>
    <row r="23" spans="2:7" x14ac:dyDescent="0.25">
      <c r="B23">
        <v>72</v>
      </c>
      <c r="C23">
        <v>100</v>
      </c>
      <c r="D23">
        <v>130</v>
      </c>
      <c r="E23">
        <v>135</v>
      </c>
      <c r="F23">
        <v>13.5</v>
      </c>
      <c r="G23">
        <v>4.3</v>
      </c>
    </row>
    <row r="24" spans="2:7" x14ac:dyDescent="0.25">
      <c r="B24">
        <v>55</v>
      </c>
      <c r="C24">
        <v>85</v>
      </c>
      <c r="D24">
        <v>100</v>
      </c>
      <c r="E24">
        <v>105</v>
      </c>
      <c r="F24">
        <v>10.5</v>
      </c>
      <c r="G24">
        <v>1.9</v>
      </c>
    </row>
    <row r="25" spans="2:7" x14ac:dyDescent="0.25">
      <c r="B25">
        <v>74</v>
      </c>
      <c r="C25">
        <v>75</v>
      </c>
      <c r="D25">
        <v>110</v>
      </c>
      <c r="E25">
        <v>115</v>
      </c>
      <c r="F25">
        <v>11.5</v>
      </c>
      <c r="G25">
        <v>2.4</v>
      </c>
    </row>
    <row r="26" spans="2:7" x14ac:dyDescent="0.25">
      <c r="B26">
        <v>52</v>
      </c>
      <c r="C26">
        <v>52</v>
      </c>
      <c r="D26">
        <v>90</v>
      </c>
      <c r="E26">
        <v>100</v>
      </c>
      <c r="F26">
        <v>10</v>
      </c>
      <c r="G26">
        <v>3.2</v>
      </c>
    </row>
    <row r="27" spans="2:7" x14ac:dyDescent="0.25">
      <c r="B27">
        <v>50</v>
      </c>
      <c r="C27">
        <v>70</v>
      </c>
      <c r="D27">
        <v>120</v>
      </c>
      <c r="E27">
        <v>125</v>
      </c>
      <c r="F27">
        <v>12.5</v>
      </c>
      <c r="G27">
        <v>3</v>
      </c>
    </row>
    <row r="28" spans="2:7" x14ac:dyDescent="0.25">
      <c r="B28">
        <v>70</v>
      </c>
      <c r="C28">
        <v>70</v>
      </c>
      <c r="D28">
        <v>90</v>
      </c>
      <c r="E28">
        <v>100</v>
      </c>
      <c r="F28">
        <v>10</v>
      </c>
      <c r="G28">
        <v>2.1</v>
      </c>
    </row>
    <row r="29" spans="2:7" x14ac:dyDescent="0.25">
      <c r="B29">
        <v>70</v>
      </c>
      <c r="C29">
        <v>75</v>
      </c>
      <c r="D29">
        <v>80</v>
      </c>
      <c r="E29">
        <v>90</v>
      </c>
      <c r="F29">
        <v>10</v>
      </c>
      <c r="G29">
        <v>3.9</v>
      </c>
    </row>
    <row r="30" spans="2:7" x14ac:dyDescent="0.25">
      <c r="B30">
        <v>55</v>
      </c>
      <c r="C30">
        <v>75</v>
      </c>
      <c r="D30">
        <v>90</v>
      </c>
      <c r="E30">
        <v>95</v>
      </c>
      <c r="F30">
        <v>9.5</v>
      </c>
      <c r="G30">
        <v>2.2000000000000002</v>
      </c>
    </row>
    <row r="31" spans="2:7" x14ac:dyDescent="0.25">
      <c r="B31">
        <v>62</v>
      </c>
      <c r="C31">
        <v>65</v>
      </c>
      <c r="D31">
        <v>90</v>
      </c>
      <c r="E31">
        <v>95</v>
      </c>
      <c r="F31">
        <v>9.5</v>
      </c>
      <c r="G31">
        <v>1.2</v>
      </c>
    </row>
    <row r="32" spans="2:7" x14ac:dyDescent="0.25">
      <c r="B32">
        <v>70</v>
      </c>
      <c r="C32">
        <v>80</v>
      </c>
      <c r="D32">
        <v>95</v>
      </c>
      <c r="E32">
        <v>105</v>
      </c>
      <c r="F32">
        <v>10.5</v>
      </c>
      <c r="G32">
        <v>1.4</v>
      </c>
    </row>
    <row r="33" spans="2:7" x14ac:dyDescent="0.25">
      <c r="B33">
        <v>90</v>
      </c>
      <c r="C33">
        <v>90</v>
      </c>
      <c r="D33">
        <v>115</v>
      </c>
      <c r="E33">
        <v>125</v>
      </c>
      <c r="F33">
        <v>12.5</v>
      </c>
      <c r="G33">
        <v>1.7</v>
      </c>
    </row>
    <row r="34" spans="2:7" x14ac:dyDescent="0.25">
      <c r="B34">
        <v>50</v>
      </c>
      <c r="C34">
        <v>80</v>
      </c>
      <c r="D34">
        <v>105</v>
      </c>
      <c r="E34">
        <v>110</v>
      </c>
      <c r="F34">
        <v>11</v>
      </c>
      <c r="G34">
        <v>1.5</v>
      </c>
    </row>
    <row r="35" spans="2:7" x14ac:dyDescent="0.25">
      <c r="B35">
        <v>80</v>
      </c>
      <c r="C35">
        <v>90</v>
      </c>
      <c r="D35">
        <v>130</v>
      </c>
      <c r="E35">
        <v>135</v>
      </c>
      <c r="F35">
        <v>13.5</v>
      </c>
      <c r="G35">
        <v>4.2</v>
      </c>
    </row>
    <row r="36" spans="2:7" x14ac:dyDescent="0.25">
      <c r="B36">
        <v>65</v>
      </c>
      <c r="C36">
        <v>100</v>
      </c>
      <c r="D36">
        <v>135</v>
      </c>
      <c r="E36">
        <v>145</v>
      </c>
      <c r="F36">
        <v>14.5</v>
      </c>
      <c r="G36">
        <v>1.7</v>
      </c>
    </row>
    <row r="37" spans="2:7" x14ac:dyDescent="0.25">
      <c r="B37">
        <v>84</v>
      </c>
      <c r="C37">
        <v>85</v>
      </c>
      <c r="D37">
        <v>130</v>
      </c>
      <c r="E37">
        <v>140</v>
      </c>
      <c r="F37">
        <v>14</v>
      </c>
      <c r="G37">
        <v>3.2</v>
      </c>
    </row>
    <row r="38" spans="2:7" x14ac:dyDescent="0.25">
      <c r="B38">
        <v>62</v>
      </c>
      <c r="C38">
        <v>100</v>
      </c>
      <c r="D38">
        <v>130</v>
      </c>
      <c r="E38">
        <v>135</v>
      </c>
      <c r="F38">
        <v>13.5</v>
      </c>
      <c r="G38">
        <v>2</v>
      </c>
    </row>
    <row r="39" spans="2:7" x14ac:dyDescent="0.25">
      <c r="B39">
        <v>79</v>
      </c>
      <c r="C39">
        <v>90</v>
      </c>
      <c r="D39">
        <v>110</v>
      </c>
      <c r="E39">
        <v>115</v>
      </c>
      <c r="F39">
        <v>11.5</v>
      </c>
      <c r="G39">
        <v>2.4</v>
      </c>
    </row>
    <row r="40" spans="2:7" x14ac:dyDescent="0.25">
      <c r="B40">
        <v>65</v>
      </c>
      <c r="C40">
        <v>75</v>
      </c>
      <c r="D40">
        <v>120</v>
      </c>
      <c r="E40">
        <v>130</v>
      </c>
      <c r="F40">
        <v>13</v>
      </c>
      <c r="G40">
        <v>2.2999999999999998</v>
      </c>
    </row>
    <row r="41" spans="2:7" x14ac:dyDescent="0.25">
      <c r="B41">
        <v>50</v>
      </c>
      <c r="C41">
        <v>65</v>
      </c>
      <c r="D41">
        <v>85</v>
      </c>
      <c r="E41">
        <v>90</v>
      </c>
      <c r="F41">
        <v>9</v>
      </c>
      <c r="G41">
        <v>1</v>
      </c>
    </row>
    <row r="42" spans="2:7" x14ac:dyDescent="0.25">
      <c r="B42">
        <v>61</v>
      </c>
      <c r="C42">
        <v>65</v>
      </c>
      <c r="D42">
        <v>70</v>
      </c>
      <c r="E42">
        <v>75</v>
      </c>
      <c r="F42">
        <v>7.5</v>
      </c>
      <c r="G42">
        <v>1.7</v>
      </c>
    </row>
    <row r="43" spans="2:7" x14ac:dyDescent="0.25">
      <c r="B43">
        <v>69</v>
      </c>
      <c r="C43">
        <v>69</v>
      </c>
      <c r="D43">
        <v>90</v>
      </c>
      <c r="E43">
        <v>100</v>
      </c>
      <c r="F43">
        <v>10</v>
      </c>
      <c r="G43">
        <v>2.4</v>
      </c>
    </row>
    <row r="44" spans="2:7" x14ac:dyDescent="0.25">
      <c r="B44">
        <v>54</v>
      </c>
      <c r="C44">
        <v>90</v>
      </c>
      <c r="D44">
        <v>125</v>
      </c>
      <c r="E44">
        <v>130</v>
      </c>
      <c r="F44">
        <v>14.5</v>
      </c>
      <c r="G44">
        <v>3.9</v>
      </c>
    </row>
    <row r="45" spans="2:7" x14ac:dyDescent="0.25">
      <c r="B45">
        <v>49</v>
      </c>
      <c r="C45">
        <v>70</v>
      </c>
      <c r="D45">
        <v>100</v>
      </c>
      <c r="E45">
        <v>110</v>
      </c>
      <c r="F45">
        <v>11</v>
      </c>
      <c r="G45">
        <v>1.8</v>
      </c>
    </row>
    <row r="46" spans="2:7" x14ac:dyDescent="0.25">
      <c r="B46">
        <v>48</v>
      </c>
      <c r="C46">
        <v>55</v>
      </c>
      <c r="D46">
        <v>115</v>
      </c>
      <c r="E46">
        <v>125</v>
      </c>
      <c r="F46">
        <v>12.5</v>
      </c>
      <c r="G46">
        <v>2.2999999999999998</v>
      </c>
    </row>
    <row r="47" spans="2:7" x14ac:dyDescent="0.25">
      <c r="B47">
        <v>39</v>
      </c>
      <c r="C47">
        <v>45</v>
      </c>
      <c r="D47">
        <v>90</v>
      </c>
      <c r="E47">
        <v>100</v>
      </c>
      <c r="F47">
        <v>10</v>
      </c>
      <c r="G47">
        <v>1.3</v>
      </c>
    </row>
    <row r="48" spans="2:7" x14ac:dyDescent="0.25">
      <c r="B48">
        <v>69</v>
      </c>
      <c r="C48">
        <v>75</v>
      </c>
      <c r="D48">
        <v>90</v>
      </c>
      <c r="E48">
        <v>95</v>
      </c>
      <c r="F48">
        <v>9.5</v>
      </c>
      <c r="G48">
        <v>3.2</v>
      </c>
    </row>
    <row r="49" spans="2:7" x14ac:dyDescent="0.25">
      <c r="B49">
        <v>59</v>
      </c>
      <c r="C49">
        <v>90</v>
      </c>
      <c r="D49">
        <v>100</v>
      </c>
      <c r="E49">
        <v>105</v>
      </c>
    </row>
    <row r="50" spans="2:7" x14ac:dyDescent="0.25">
      <c r="B50" s="7"/>
      <c r="C50" s="7"/>
      <c r="D50" s="7"/>
      <c r="E50" s="7"/>
    </row>
    <row r="51" spans="2:7" x14ac:dyDescent="0.25">
      <c r="B51">
        <v>54</v>
      </c>
      <c r="C51">
        <v>65</v>
      </c>
      <c r="D51">
        <v>95</v>
      </c>
      <c r="E51">
        <v>100</v>
      </c>
      <c r="F51">
        <v>10</v>
      </c>
      <c r="G51">
        <v>1.3</v>
      </c>
    </row>
    <row r="52" spans="2:7" x14ac:dyDescent="0.25">
      <c r="B52">
        <v>21</v>
      </c>
      <c r="C52">
        <v>30</v>
      </c>
      <c r="D52">
        <v>45</v>
      </c>
      <c r="E52">
        <v>50</v>
      </c>
      <c r="F52">
        <v>5</v>
      </c>
      <c r="G52">
        <v>1.6</v>
      </c>
    </row>
    <row r="53" spans="2:7" x14ac:dyDescent="0.25">
      <c r="B53">
        <v>40</v>
      </c>
      <c r="C53">
        <v>80</v>
      </c>
      <c r="D53">
        <v>110</v>
      </c>
      <c r="E53">
        <v>120</v>
      </c>
      <c r="F53">
        <v>12</v>
      </c>
      <c r="G53">
        <v>1.4</v>
      </c>
    </row>
    <row r="54" spans="2:7" x14ac:dyDescent="0.25">
      <c r="B54">
        <v>52</v>
      </c>
      <c r="C54">
        <v>85</v>
      </c>
      <c r="D54">
        <v>105</v>
      </c>
      <c r="E54">
        <v>110</v>
      </c>
      <c r="F54">
        <v>11</v>
      </c>
      <c r="G54">
        <v>3.3</v>
      </c>
    </row>
    <row r="55" spans="2:7" x14ac:dyDescent="0.25">
      <c r="B55" s="10"/>
      <c r="C55" s="7"/>
      <c r="D55" s="7"/>
      <c r="E55" s="7"/>
    </row>
    <row r="56" spans="2:7" x14ac:dyDescent="0.25">
      <c r="B56">
        <v>60</v>
      </c>
      <c r="C56">
        <v>80</v>
      </c>
      <c r="D56">
        <v>125</v>
      </c>
      <c r="E56">
        <v>135</v>
      </c>
      <c r="F56">
        <v>13.5</v>
      </c>
      <c r="G56">
        <v>2.2000000000000002</v>
      </c>
    </row>
    <row r="57" spans="2:7" x14ac:dyDescent="0.25">
      <c r="B57">
        <v>75</v>
      </c>
      <c r="C57">
        <v>85</v>
      </c>
      <c r="D57">
        <v>100</v>
      </c>
      <c r="E57">
        <v>105</v>
      </c>
      <c r="F57">
        <v>10.5</v>
      </c>
      <c r="G57">
        <v>1.9</v>
      </c>
    </row>
    <row r="58" spans="2:7" x14ac:dyDescent="0.25">
      <c r="B58">
        <v>70</v>
      </c>
      <c r="C58">
        <v>100</v>
      </c>
      <c r="D58">
        <v>125</v>
      </c>
      <c r="E58">
        <v>130</v>
      </c>
      <c r="F58">
        <v>13</v>
      </c>
      <c r="G58">
        <v>3.3</v>
      </c>
    </row>
    <row r="59" spans="2:7" x14ac:dyDescent="0.25">
      <c r="B59">
        <v>70</v>
      </c>
      <c r="C59">
        <v>70</v>
      </c>
      <c r="D59">
        <v>110</v>
      </c>
      <c r="E59">
        <v>115</v>
      </c>
      <c r="F59">
        <v>11.5</v>
      </c>
      <c r="G59">
        <v>1.9</v>
      </c>
    </row>
    <row r="60" spans="2:7" x14ac:dyDescent="0.25">
      <c r="B60" s="7"/>
      <c r="C60" s="7"/>
      <c r="D60" s="7"/>
      <c r="E60" s="7"/>
    </row>
    <row r="61" spans="2:7" x14ac:dyDescent="0.25">
      <c r="B61" s="7"/>
      <c r="C61" s="7"/>
      <c r="D61" s="7"/>
      <c r="E61" s="7"/>
    </row>
    <row r="62" spans="2:7" x14ac:dyDescent="0.25">
      <c r="B62">
        <v>90</v>
      </c>
      <c r="C62">
        <v>95</v>
      </c>
      <c r="D62">
        <v>115</v>
      </c>
      <c r="E62">
        <v>120</v>
      </c>
      <c r="F62">
        <v>12</v>
      </c>
      <c r="G62">
        <v>2.4</v>
      </c>
    </row>
    <row r="63" spans="2:7" x14ac:dyDescent="0.25">
      <c r="B63">
        <v>75</v>
      </c>
      <c r="C63">
        <v>75</v>
      </c>
      <c r="D63">
        <v>80</v>
      </c>
      <c r="E63">
        <v>85</v>
      </c>
      <c r="F63">
        <v>8.5</v>
      </c>
      <c r="G63">
        <v>1.6</v>
      </c>
    </row>
    <row r="64" spans="2:7" x14ac:dyDescent="0.25">
      <c r="B64">
        <v>15</v>
      </c>
      <c r="C64">
        <v>25</v>
      </c>
      <c r="D64">
        <v>30</v>
      </c>
      <c r="E64">
        <v>35</v>
      </c>
      <c r="F64">
        <v>7</v>
      </c>
      <c r="G64">
        <v>1.6</v>
      </c>
    </row>
    <row r="65" spans="2:7" x14ac:dyDescent="0.25">
      <c r="B65">
        <v>55</v>
      </c>
      <c r="C65">
        <v>60</v>
      </c>
      <c r="D65">
        <v>80</v>
      </c>
      <c r="E65">
        <v>90</v>
      </c>
      <c r="F65">
        <v>9</v>
      </c>
      <c r="G65">
        <v>3.9</v>
      </c>
    </row>
    <row r="66" spans="2:7" x14ac:dyDescent="0.25">
      <c r="B66">
        <v>45</v>
      </c>
      <c r="C66">
        <v>85</v>
      </c>
      <c r="D66">
        <v>85</v>
      </c>
      <c r="E66">
        <v>90</v>
      </c>
      <c r="F66">
        <v>9</v>
      </c>
      <c r="G66">
        <v>2.2999999999999998</v>
      </c>
    </row>
    <row r="67" spans="2:7" x14ac:dyDescent="0.25">
      <c r="B67" s="7"/>
      <c r="C67" s="7"/>
      <c r="D67" s="7"/>
      <c r="E67" s="7"/>
    </row>
    <row r="68" spans="2:7" x14ac:dyDescent="0.25">
      <c r="B68" s="7"/>
      <c r="C68" s="7"/>
      <c r="D68" s="7"/>
      <c r="E68" s="7"/>
    </row>
    <row r="69" spans="2:7" x14ac:dyDescent="0.25">
      <c r="B69">
        <v>45</v>
      </c>
      <c r="C69">
        <v>70</v>
      </c>
      <c r="D69">
        <v>75</v>
      </c>
      <c r="E69">
        <v>80</v>
      </c>
      <c r="F69">
        <v>9</v>
      </c>
      <c r="G69">
        <v>1.8</v>
      </c>
    </row>
    <row r="70" spans="2:7" x14ac:dyDescent="0.25">
      <c r="B70">
        <v>50</v>
      </c>
      <c r="C70">
        <v>90</v>
      </c>
      <c r="D70">
        <v>115</v>
      </c>
      <c r="E70">
        <v>120</v>
      </c>
      <c r="F70">
        <v>12</v>
      </c>
      <c r="G70">
        <v>1.4</v>
      </c>
    </row>
    <row r="71" spans="2:7" x14ac:dyDescent="0.25">
      <c r="B71">
        <v>45</v>
      </c>
      <c r="C71">
        <v>75</v>
      </c>
      <c r="D71">
        <v>75</v>
      </c>
      <c r="E71">
        <v>80</v>
      </c>
      <c r="F71">
        <v>9</v>
      </c>
      <c r="G71">
        <v>2.7</v>
      </c>
    </row>
    <row r="72" spans="2:7" x14ac:dyDescent="0.25">
      <c r="B72">
        <v>60</v>
      </c>
      <c r="C72">
        <v>65</v>
      </c>
      <c r="D72">
        <v>100</v>
      </c>
      <c r="E72">
        <v>105</v>
      </c>
      <c r="F72">
        <v>10.5</v>
      </c>
      <c r="G72">
        <v>2.5</v>
      </c>
    </row>
    <row r="73" spans="2:7" x14ac:dyDescent="0.25">
      <c r="B73">
        <v>35</v>
      </c>
      <c r="C73">
        <v>90</v>
      </c>
      <c r="D73">
        <v>105</v>
      </c>
      <c r="E73">
        <v>105</v>
      </c>
      <c r="F73">
        <v>10.5</v>
      </c>
      <c r="G73">
        <v>2.6</v>
      </c>
    </row>
    <row r="74" spans="2:7" x14ac:dyDescent="0.25">
      <c r="B74">
        <v>60</v>
      </c>
      <c r="C74">
        <v>80</v>
      </c>
      <c r="D74">
        <v>105</v>
      </c>
      <c r="E74">
        <v>110</v>
      </c>
      <c r="F74">
        <v>11</v>
      </c>
      <c r="G74">
        <v>1.3</v>
      </c>
    </row>
    <row r="75" spans="2:7" x14ac:dyDescent="0.25">
      <c r="B75">
        <v>65</v>
      </c>
      <c r="C75">
        <v>85</v>
      </c>
      <c r="D75">
        <v>100</v>
      </c>
      <c r="E75">
        <v>110</v>
      </c>
      <c r="F75">
        <v>11</v>
      </c>
      <c r="G75">
        <v>2</v>
      </c>
    </row>
    <row r="76" spans="2:7" x14ac:dyDescent="0.25">
      <c r="B76">
        <v>60</v>
      </c>
      <c r="C76">
        <v>75</v>
      </c>
      <c r="D76">
        <v>90</v>
      </c>
      <c r="E76">
        <v>95</v>
      </c>
    </row>
    <row r="77" spans="2:7" x14ac:dyDescent="0.25">
      <c r="B77">
        <v>80</v>
      </c>
      <c r="C77">
        <v>95</v>
      </c>
      <c r="D77">
        <v>115</v>
      </c>
      <c r="E77">
        <v>120</v>
      </c>
    </row>
    <row r="78" spans="2:7" x14ac:dyDescent="0.25">
      <c r="B78">
        <v>60</v>
      </c>
      <c r="C78">
        <v>85</v>
      </c>
      <c r="D78">
        <v>110</v>
      </c>
      <c r="E78">
        <v>115</v>
      </c>
    </row>
    <row r="91" spans="1:7" x14ac:dyDescent="0.25">
      <c r="A91" s="48" t="s">
        <v>87</v>
      </c>
      <c r="B91">
        <f>COUNT(B3:B78)</f>
        <v>68</v>
      </c>
      <c r="C91">
        <f>COUNT(C3:C78)</f>
        <v>67</v>
      </c>
      <c r="D91">
        <f>COUNT(D3:D78)</f>
        <v>67</v>
      </c>
      <c r="E91">
        <f>COUNT(E3:E78)</f>
        <v>67</v>
      </c>
      <c r="F91">
        <f t="shared" ref="F91:G91" si="0">COUNT(F3:F78)</f>
        <v>59</v>
      </c>
      <c r="G91">
        <f t="shared" si="0"/>
        <v>59</v>
      </c>
    </row>
    <row r="92" spans="1:7" x14ac:dyDescent="0.25">
      <c r="B92" s="4">
        <f>1-(B91/76)</f>
        <v>0.10526315789473684</v>
      </c>
      <c r="C92" s="4">
        <f>1-(C91/76)</f>
        <v>0.11842105263157898</v>
      </c>
      <c r="D92" s="4">
        <f>1-(D91/76)</f>
        <v>0.11842105263157898</v>
      </c>
      <c r="E92" s="4">
        <f>1-(E91/76)</f>
        <v>0.11842105263157898</v>
      </c>
      <c r="F92" s="4">
        <f t="shared" ref="F92:G92" si="1">1-(F91/76)</f>
        <v>0.22368421052631582</v>
      </c>
      <c r="G92" s="4">
        <f t="shared" si="1"/>
        <v>0.22368421052631582</v>
      </c>
    </row>
    <row r="94" spans="1:7" x14ac:dyDescent="0.25">
      <c r="A94" t="s">
        <v>47</v>
      </c>
      <c r="B94" s="12">
        <f>AVERAGE(B3:B90)</f>
        <v>60.632352941176471</v>
      </c>
      <c r="C94" s="12">
        <f>AVERAGE(C3:C90)</f>
        <v>77.402985074626869</v>
      </c>
      <c r="D94" s="12">
        <f>AVERAGE(D3:D90)</f>
        <v>100.44776119402985</v>
      </c>
      <c r="E94" s="12">
        <f>AVERAGE(E3:E90)</f>
        <v>106.49253731343283</v>
      </c>
      <c r="F94" s="12">
        <f t="shared" ref="F94:G94" si="2">AVERAGE(F3:F90)</f>
        <v>10.85593220338983</v>
      </c>
      <c r="G94" s="37">
        <f t="shared" si="2"/>
        <v>2.2338983050847463</v>
      </c>
    </row>
    <row r="95" spans="1:7" x14ac:dyDescent="0.25">
      <c r="A95" t="s">
        <v>48</v>
      </c>
      <c r="B95" s="12">
        <f>AVEDEV(B3:B90)</f>
        <v>10.883217993079583</v>
      </c>
      <c r="C95" s="12">
        <f>AVEDEV(C3:C90)</f>
        <v>12.737357986188464</v>
      </c>
      <c r="D95" s="12">
        <f>AVEDEV(D3:D90)</f>
        <v>15.70505680552462</v>
      </c>
      <c r="E95" s="12">
        <f>AVEDEV(E3:E90)</f>
        <v>15.992425930051237</v>
      </c>
      <c r="F95" s="12">
        <f t="shared" ref="F95:G95" si="3">AVEDEV(F3:F90)</f>
        <v>1.5314564780235564</v>
      </c>
      <c r="G95" s="12">
        <f t="shared" si="3"/>
        <v>0.60970985349037632</v>
      </c>
    </row>
    <row r="96" spans="1:7" x14ac:dyDescent="0.25">
      <c r="A96" t="s">
        <v>49</v>
      </c>
      <c r="B96" s="13">
        <f>VARP(B3:B90)</f>
        <v>212.11483564013841</v>
      </c>
      <c r="C96" s="13">
        <f>VARP(C3:C90)</f>
        <v>290.00178213410561</v>
      </c>
      <c r="D96" s="13">
        <f>VARP(D3:D90)</f>
        <v>418.45622633103142</v>
      </c>
      <c r="E96" s="13">
        <f>VARP(E3:E90)</f>
        <v>446.27979505457785</v>
      </c>
      <c r="F96" s="13">
        <f t="shared" ref="F96:G96" si="4">VARP(F3:F90)</f>
        <v>3.729244469979891</v>
      </c>
      <c r="G96" s="13">
        <f t="shared" si="4"/>
        <v>0.60834243033610802</v>
      </c>
    </row>
    <row r="97" spans="1:7" x14ac:dyDescent="0.25">
      <c r="A97" t="s">
        <v>50</v>
      </c>
      <c r="B97" s="13">
        <f>STDEVP(B3:B90)</f>
        <v>14.564162716755757</v>
      </c>
      <c r="C97" s="13">
        <f>STDEVP(C3:C90)</f>
        <v>17.029438691105049</v>
      </c>
      <c r="D97" s="13">
        <f>STDEVP(D3:D90)</f>
        <v>20.456202637122839</v>
      </c>
      <c r="E97" s="13">
        <f>STDEVP(E3:E90)</f>
        <v>21.125335383244874</v>
      </c>
      <c r="F97" s="13">
        <f t="shared" ref="F97:G97" si="5">STDEVP(F3:F90)</f>
        <v>1.9311251823690485</v>
      </c>
      <c r="G97" s="13">
        <f t="shared" si="5"/>
        <v>0.77996309549625997</v>
      </c>
    </row>
    <row r="98" spans="1:7" x14ac:dyDescent="0.25">
      <c r="A98" t="s">
        <v>51</v>
      </c>
      <c r="B98" s="14">
        <f>B97/B94</f>
        <v>0.24020447847183882</v>
      </c>
      <c r="C98" s="14">
        <f>C97/C94</f>
        <v>0.22001010264250642</v>
      </c>
      <c r="D98" s="14">
        <f>D97/D94</f>
        <v>0.20365015998324371</v>
      </c>
      <c r="E98" s="14">
        <f>E97/E94</f>
        <v>0.19837385713768838</v>
      </c>
      <c r="F98" s="14">
        <f t="shared" ref="F98:G98" si="6">F97/F94</f>
        <v>0.17788662882088035</v>
      </c>
      <c r="G98" s="14">
        <f t="shared" si="6"/>
        <v>0.34914888189893267</v>
      </c>
    </row>
    <row r="99" spans="1:7" x14ac:dyDescent="0.25">
      <c r="A99" t="s">
        <v>55</v>
      </c>
      <c r="B99" s="13"/>
      <c r="C99" s="13"/>
      <c r="D99" s="13"/>
      <c r="E99" s="13"/>
      <c r="F99" s="13"/>
      <c r="G99" s="13"/>
    </row>
    <row r="100" spans="1:7" x14ac:dyDescent="0.25">
      <c r="A100" t="s">
        <v>52</v>
      </c>
      <c r="B100" s="13">
        <f>(MAX(B3:B93)-MIN(B3:B93))/AVERAGE(B3:B93)</f>
        <v>1.5181273624593437</v>
      </c>
      <c r="C100" s="13">
        <f>(MAX(C3:C93)-MIN(C3:C93))/AVERAGE(C3:C93)</f>
        <v>1.8373522494157604</v>
      </c>
      <c r="D100" s="13">
        <f>(MAX(D3:D93)-MIN(D3:D93))/AVERAGE(D3:D93)</f>
        <v>1.4707451493570225</v>
      </c>
      <c r="E100" s="13">
        <f>(MAX(E3:E93)-MIN(E3:E93))/AVERAGE(E3:E93)</f>
        <v>1.435942641145423</v>
      </c>
      <c r="F100" s="13">
        <f t="shared" ref="F100:G100" si="7">(MAX(F3:F93)-MIN(F3:F93))/AVERAGE(F3:F93)</f>
        <v>5.1239587055040525</v>
      </c>
      <c r="G100" s="13">
        <f t="shared" si="7"/>
        <v>18.76916612709914</v>
      </c>
    </row>
    <row r="101" spans="1:7" x14ac:dyDescent="0.25">
      <c r="A101"/>
    </row>
    <row r="102" spans="1:7" x14ac:dyDescent="0.25">
      <c r="A102"/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97" zoomScale="145" zoomScaleNormal="145" workbookViewId="0">
      <selection activeCell="A98" sqref="A98:A104"/>
    </sheetView>
  </sheetViews>
  <sheetFormatPr defaultRowHeight="13.2" x14ac:dyDescent="0.25"/>
  <cols>
    <col min="1" max="1" width="23.109375" customWidth="1"/>
    <col min="2" max="2" width="12.5546875" bestFit="1" customWidth="1"/>
    <col min="3" max="3" width="10.44140625" bestFit="1" customWidth="1"/>
    <col min="4" max="7" width="10.109375" bestFit="1" customWidth="1"/>
  </cols>
  <sheetData>
    <row r="1" spans="1:7" ht="26.4" x14ac:dyDescent="0.25">
      <c r="A1" s="47" t="s">
        <v>82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120</v>
      </c>
      <c r="C3">
        <v>130</v>
      </c>
      <c r="D3">
        <v>145</v>
      </c>
      <c r="E3">
        <v>150</v>
      </c>
      <c r="F3">
        <v>15</v>
      </c>
      <c r="G3">
        <v>2.1</v>
      </c>
    </row>
    <row r="4" spans="1:7" x14ac:dyDescent="0.25">
      <c r="B4">
        <v>115</v>
      </c>
      <c r="C4">
        <v>115</v>
      </c>
      <c r="D4">
        <v>130</v>
      </c>
      <c r="E4">
        <v>135</v>
      </c>
      <c r="F4">
        <v>13.5</v>
      </c>
      <c r="G4">
        <v>2.2000000000000002</v>
      </c>
    </row>
    <row r="5" spans="1:7" x14ac:dyDescent="0.25">
      <c r="B5">
        <v>90</v>
      </c>
      <c r="C5">
        <v>110</v>
      </c>
      <c r="D5">
        <v>130</v>
      </c>
      <c r="E5">
        <v>135</v>
      </c>
    </row>
    <row r="6" spans="1:7" x14ac:dyDescent="0.25">
      <c r="B6" s="7"/>
      <c r="C6" s="7"/>
      <c r="D6" s="7"/>
      <c r="E6" s="7"/>
    </row>
    <row r="7" spans="1:7" x14ac:dyDescent="0.25">
      <c r="B7">
        <v>80</v>
      </c>
      <c r="C7">
        <v>90</v>
      </c>
      <c r="D7">
        <v>125</v>
      </c>
      <c r="E7">
        <v>135</v>
      </c>
      <c r="F7">
        <v>13.5</v>
      </c>
      <c r="G7">
        <v>2.5</v>
      </c>
    </row>
    <row r="8" spans="1:7" x14ac:dyDescent="0.25">
      <c r="B8">
        <v>100</v>
      </c>
      <c r="C8">
        <v>110</v>
      </c>
      <c r="D8">
        <v>130</v>
      </c>
      <c r="E8">
        <v>135</v>
      </c>
      <c r="F8">
        <v>13.5</v>
      </c>
      <c r="G8">
        <v>2.1</v>
      </c>
    </row>
    <row r="9" spans="1:7" x14ac:dyDescent="0.25">
      <c r="B9">
        <v>100</v>
      </c>
      <c r="C9">
        <v>100</v>
      </c>
      <c r="D9">
        <v>110</v>
      </c>
      <c r="E9">
        <v>115</v>
      </c>
      <c r="F9">
        <v>11.5</v>
      </c>
      <c r="G9">
        <v>2.7</v>
      </c>
    </row>
    <row r="10" spans="1:7" x14ac:dyDescent="0.25">
      <c r="B10">
        <v>60</v>
      </c>
      <c r="C10">
        <v>80</v>
      </c>
      <c r="D10">
        <v>80</v>
      </c>
      <c r="E10">
        <v>85</v>
      </c>
    </row>
    <row r="11" spans="1:7" x14ac:dyDescent="0.25">
      <c r="B11" s="7"/>
      <c r="C11" s="7"/>
      <c r="D11" s="7"/>
      <c r="E11" s="7"/>
    </row>
    <row r="12" spans="1:7" x14ac:dyDescent="0.25">
      <c r="B12">
        <v>100</v>
      </c>
      <c r="C12">
        <v>115</v>
      </c>
      <c r="D12">
        <v>135</v>
      </c>
      <c r="E12">
        <v>145</v>
      </c>
      <c r="F12">
        <v>14.5</v>
      </c>
      <c r="G12">
        <v>2.1</v>
      </c>
    </row>
    <row r="13" spans="1:7" x14ac:dyDescent="0.25">
      <c r="B13">
        <v>70</v>
      </c>
      <c r="C13">
        <v>90</v>
      </c>
      <c r="D13">
        <v>110</v>
      </c>
      <c r="E13">
        <v>115</v>
      </c>
      <c r="F13">
        <v>11.5</v>
      </c>
      <c r="G13">
        <v>2.9</v>
      </c>
    </row>
    <row r="14" spans="1:7" x14ac:dyDescent="0.25">
      <c r="B14">
        <v>50</v>
      </c>
      <c r="C14">
        <v>55</v>
      </c>
      <c r="D14">
        <v>70</v>
      </c>
      <c r="E14">
        <v>80</v>
      </c>
      <c r="F14">
        <v>9</v>
      </c>
      <c r="G14">
        <v>2.4</v>
      </c>
    </row>
    <row r="15" spans="1:7" x14ac:dyDescent="0.25">
      <c r="B15">
        <v>70</v>
      </c>
      <c r="C15">
        <v>70</v>
      </c>
      <c r="D15">
        <v>85</v>
      </c>
      <c r="E15">
        <v>90</v>
      </c>
      <c r="F15">
        <v>10</v>
      </c>
      <c r="G15">
        <v>2.1</v>
      </c>
    </row>
    <row r="16" spans="1:7" x14ac:dyDescent="0.25">
      <c r="B16">
        <v>70</v>
      </c>
      <c r="C16">
        <v>90</v>
      </c>
      <c r="D16">
        <v>115</v>
      </c>
      <c r="E16">
        <v>120</v>
      </c>
      <c r="F16">
        <v>12</v>
      </c>
      <c r="G16">
        <v>2.1</v>
      </c>
    </row>
    <row r="17" spans="2:7" x14ac:dyDescent="0.25">
      <c r="B17">
        <v>90</v>
      </c>
      <c r="C17" s="6">
        <v>70</v>
      </c>
      <c r="D17" s="6">
        <v>45</v>
      </c>
      <c r="E17" s="6">
        <v>30</v>
      </c>
    </row>
    <row r="18" spans="2:7" x14ac:dyDescent="0.25">
      <c r="B18">
        <v>50</v>
      </c>
      <c r="C18">
        <v>70</v>
      </c>
      <c r="D18">
        <v>105</v>
      </c>
      <c r="E18">
        <v>125</v>
      </c>
      <c r="F18">
        <v>12.5</v>
      </c>
      <c r="G18">
        <v>2.5</v>
      </c>
    </row>
    <row r="19" spans="2:7" x14ac:dyDescent="0.25">
      <c r="B19">
        <v>80</v>
      </c>
      <c r="C19">
        <v>110</v>
      </c>
      <c r="D19">
        <v>110</v>
      </c>
      <c r="E19">
        <v>115</v>
      </c>
      <c r="F19">
        <v>11.5</v>
      </c>
      <c r="G19">
        <v>3</v>
      </c>
    </row>
    <row r="20" spans="2:7" x14ac:dyDescent="0.25">
      <c r="B20">
        <v>70</v>
      </c>
      <c r="C20">
        <v>90</v>
      </c>
      <c r="D20">
        <v>120</v>
      </c>
      <c r="E20">
        <v>125</v>
      </c>
      <c r="F20">
        <v>12.5</v>
      </c>
      <c r="G20">
        <v>2.1</v>
      </c>
    </row>
    <row r="21" spans="2:7" x14ac:dyDescent="0.25">
      <c r="B21" s="7"/>
      <c r="C21" s="7"/>
      <c r="D21" s="7"/>
      <c r="E21" s="7"/>
    </row>
    <row r="22" spans="2:7" x14ac:dyDescent="0.25">
      <c r="B22">
        <v>50</v>
      </c>
      <c r="C22" s="7"/>
      <c r="D22" s="7"/>
      <c r="E22" s="7"/>
    </row>
    <row r="23" spans="2:7" x14ac:dyDescent="0.25">
      <c r="B23">
        <v>70</v>
      </c>
      <c r="C23">
        <v>80</v>
      </c>
      <c r="D23">
        <v>85</v>
      </c>
      <c r="E23">
        <v>90</v>
      </c>
      <c r="F23">
        <v>9</v>
      </c>
      <c r="G23">
        <v>1.9</v>
      </c>
    </row>
    <row r="24" spans="2:7" x14ac:dyDescent="0.25">
      <c r="B24">
        <v>60</v>
      </c>
      <c r="C24">
        <v>80</v>
      </c>
      <c r="D24" s="7"/>
      <c r="E24" s="7"/>
    </row>
    <row r="25" spans="2:7" x14ac:dyDescent="0.25">
      <c r="B25">
        <v>60</v>
      </c>
      <c r="C25">
        <v>85</v>
      </c>
      <c r="D25">
        <v>120</v>
      </c>
      <c r="E25">
        <v>125</v>
      </c>
      <c r="F25">
        <v>12.5</v>
      </c>
      <c r="G25">
        <v>2.4</v>
      </c>
    </row>
    <row r="26" spans="2:7" x14ac:dyDescent="0.25">
      <c r="B26" s="7"/>
      <c r="C26" s="7"/>
      <c r="D26" s="7"/>
      <c r="E26" s="7"/>
    </row>
    <row r="27" spans="2:7" x14ac:dyDescent="0.25">
      <c r="B27">
        <v>60</v>
      </c>
      <c r="C27">
        <v>95</v>
      </c>
      <c r="D27">
        <v>105</v>
      </c>
      <c r="E27">
        <v>115</v>
      </c>
      <c r="F27">
        <v>11.5</v>
      </c>
      <c r="G27">
        <v>2</v>
      </c>
    </row>
    <row r="28" spans="2:7" x14ac:dyDescent="0.25">
      <c r="B28">
        <v>60</v>
      </c>
      <c r="C28">
        <v>70</v>
      </c>
      <c r="D28" s="7"/>
      <c r="E28" s="7"/>
    </row>
    <row r="29" spans="2:7" x14ac:dyDescent="0.25">
      <c r="B29">
        <v>40</v>
      </c>
      <c r="C29">
        <v>80</v>
      </c>
      <c r="D29">
        <v>105</v>
      </c>
      <c r="E29">
        <v>115</v>
      </c>
      <c r="F29">
        <v>12</v>
      </c>
      <c r="G29">
        <v>4.2</v>
      </c>
    </row>
    <row r="30" spans="2:7" x14ac:dyDescent="0.25">
      <c r="B30">
        <v>60</v>
      </c>
      <c r="C30">
        <v>100</v>
      </c>
      <c r="D30" s="8">
        <v>140</v>
      </c>
      <c r="E30" s="8">
        <v>145</v>
      </c>
      <c r="F30" s="8">
        <v>14.5</v>
      </c>
      <c r="G30" s="8">
        <v>2</v>
      </c>
    </row>
    <row r="31" spans="2:7" x14ac:dyDescent="0.25">
      <c r="B31">
        <v>60</v>
      </c>
      <c r="C31">
        <v>80</v>
      </c>
      <c r="D31" s="8">
        <v>100</v>
      </c>
      <c r="E31" s="8">
        <v>110</v>
      </c>
      <c r="F31" s="8">
        <v>11.5</v>
      </c>
      <c r="G31" s="8">
        <v>4.2</v>
      </c>
    </row>
    <row r="32" spans="2:7" x14ac:dyDescent="0.25">
      <c r="B32">
        <v>70</v>
      </c>
      <c r="C32">
        <v>105</v>
      </c>
      <c r="D32" s="8">
        <v>135</v>
      </c>
      <c r="E32" s="8">
        <v>140</v>
      </c>
      <c r="F32" s="8">
        <v>14</v>
      </c>
      <c r="G32" s="8">
        <v>4.3</v>
      </c>
    </row>
    <row r="33" spans="2:7" x14ac:dyDescent="0.25">
      <c r="B33" s="7"/>
      <c r="C33" s="7"/>
      <c r="D33" s="7"/>
      <c r="E33" s="7"/>
    </row>
    <row r="34" spans="2:7" x14ac:dyDescent="0.25">
      <c r="B34">
        <v>65</v>
      </c>
      <c r="C34">
        <v>75</v>
      </c>
      <c r="D34" s="8">
        <v>90</v>
      </c>
      <c r="E34" s="8">
        <v>95</v>
      </c>
      <c r="F34" s="8">
        <v>9.5</v>
      </c>
      <c r="G34" s="8">
        <v>1.7</v>
      </c>
    </row>
    <row r="35" spans="2:7" x14ac:dyDescent="0.25">
      <c r="B35">
        <v>60</v>
      </c>
      <c r="C35">
        <v>110</v>
      </c>
      <c r="D35" s="8">
        <v>135</v>
      </c>
      <c r="E35" s="8">
        <v>140</v>
      </c>
      <c r="F35" s="8">
        <v>14</v>
      </c>
      <c r="G35" s="8">
        <v>2.1</v>
      </c>
    </row>
    <row r="36" spans="2:7" x14ac:dyDescent="0.25">
      <c r="B36">
        <v>70</v>
      </c>
      <c r="C36">
        <v>90</v>
      </c>
      <c r="D36" s="8">
        <v>120</v>
      </c>
      <c r="E36" s="8">
        <v>125</v>
      </c>
      <c r="F36" s="8">
        <v>12.5</v>
      </c>
      <c r="G36" s="8">
        <v>2.8</v>
      </c>
    </row>
    <row r="37" spans="2:7" x14ac:dyDescent="0.25">
      <c r="B37" s="7"/>
      <c r="C37" s="7"/>
      <c r="D37" s="7"/>
      <c r="E37" s="7"/>
    </row>
    <row r="38" spans="2:7" x14ac:dyDescent="0.25">
      <c r="B38" s="7"/>
      <c r="C38" s="7"/>
      <c r="D38" s="7"/>
      <c r="E38" s="7"/>
    </row>
    <row r="39" spans="2:7" x14ac:dyDescent="0.25">
      <c r="B39">
        <v>70</v>
      </c>
      <c r="C39">
        <v>90</v>
      </c>
      <c r="D39" s="8">
        <v>115</v>
      </c>
      <c r="E39" s="8">
        <v>120</v>
      </c>
      <c r="F39" s="8">
        <v>12</v>
      </c>
      <c r="G39" s="8">
        <v>2.9</v>
      </c>
    </row>
    <row r="40" spans="2:7" x14ac:dyDescent="0.25">
      <c r="B40">
        <v>40</v>
      </c>
      <c r="C40">
        <v>90</v>
      </c>
      <c r="D40">
        <v>110</v>
      </c>
      <c r="E40" s="8">
        <v>115</v>
      </c>
      <c r="F40" s="8">
        <v>11.5</v>
      </c>
      <c r="G40" s="8">
        <v>4.7</v>
      </c>
    </row>
    <row r="41" spans="2:7" x14ac:dyDescent="0.25">
      <c r="B41">
        <v>40</v>
      </c>
      <c r="C41">
        <v>90</v>
      </c>
      <c r="D41">
        <v>110</v>
      </c>
      <c r="E41" s="8">
        <v>115</v>
      </c>
      <c r="F41" s="8">
        <v>11.5</v>
      </c>
      <c r="G41" s="8">
        <v>2.9</v>
      </c>
    </row>
    <row r="42" spans="2:7" x14ac:dyDescent="0.25">
      <c r="B42" s="7"/>
      <c r="C42" s="7"/>
      <c r="D42" s="7"/>
      <c r="E42" s="7"/>
    </row>
    <row r="43" spans="2:7" x14ac:dyDescent="0.25">
      <c r="B43" s="7"/>
      <c r="C43" s="7"/>
      <c r="D43" s="7"/>
      <c r="E43" s="7"/>
    </row>
    <row r="44" spans="2:7" x14ac:dyDescent="0.25">
      <c r="B44" s="7"/>
      <c r="C44" s="7"/>
      <c r="D44" s="7"/>
      <c r="E44" s="7"/>
    </row>
    <row r="45" spans="2:7" x14ac:dyDescent="0.25">
      <c r="B45">
        <v>60</v>
      </c>
      <c r="C45">
        <v>85</v>
      </c>
      <c r="D45">
        <v>120</v>
      </c>
      <c r="E45">
        <v>125</v>
      </c>
      <c r="F45">
        <v>12.5</v>
      </c>
      <c r="G45">
        <v>2.6</v>
      </c>
    </row>
    <row r="46" spans="2:7" x14ac:dyDescent="0.25">
      <c r="B46" s="7"/>
      <c r="C46" s="7"/>
      <c r="D46" s="7"/>
      <c r="E46" s="7"/>
    </row>
    <row r="47" spans="2:7" x14ac:dyDescent="0.25">
      <c r="B47">
        <v>50</v>
      </c>
      <c r="C47">
        <v>80</v>
      </c>
      <c r="D47">
        <v>125</v>
      </c>
      <c r="E47">
        <v>130</v>
      </c>
      <c r="F47">
        <v>13</v>
      </c>
      <c r="G47">
        <v>4.0999999999999996</v>
      </c>
    </row>
    <row r="48" spans="2:7" x14ac:dyDescent="0.25">
      <c r="B48">
        <v>50</v>
      </c>
      <c r="C48">
        <v>65</v>
      </c>
      <c r="D48">
        <v>70</v>
      </c>
      <c r="E48">
        <v>80</v>
      </c>
      <c r="F48">
        <v>8</v>
      </c>
      <c r="G48">
        <v>2.1</v>
      </c>
    </row>
    <row r="49" spans="2:7" x14ac:dyDescent="0.25">
      <c r="B49">
        <v>45</v>
      </c>
      <c r="C49">
        <v>50</v>
      </c>
      <c r="D49">
        <v>60</v>
      </c>
      <c r="E49">
        <v>65</v>
      </c>
      <c r="F49">
        <v>6.5</v>
      </c>
      <c r="G49">
        <v>1.4</v>
      </c>
    </row>
    <row r="50" spans="2:7" x14ac:dyDescent="0.25">
      <c r="B50">
        <v>65</v>
      </c>
      <c r="C50">
        <v>85</v>
      </c>
      <c r="D50">
        <v>100</v>
      </c>
      <c r="E50">
        <v>105</v>
      </c>
      <c r="F50">
        <v>10.5</v>
      </c>
      <c r="G50">
        <v>2</v>
      </c>
    </row>
    <row r="51" spans="2:7" x14ac:dyDescent="0.25">
      <c r="B51" s="7"/>
      <c r="C51" s="7"/>
      <c r="D51" s="7"/>
      <c r="E51" s="7"/>
    </row>
    <row r="52" spans="2:7" x14ac:dyDescent="0.25">
      <c r="B52" s="7"/>
      <c r="C52" s="7"/>
      <c r="D52" s="7"/>
      <c r="E52" s="7"/>
    </row>
    <row r="53" spans="2:7" x14ac:dyDescent="0.25">
      <c r="B53">
        <v>80</v>
      </c>
      <c r="C53">
        <v>100</v>
      </c>
      <c r="D53">
        <v>125</v>
      </c>
      <c r="E53">
        <v>130</v>
      </c>
      <c r="F53">
        <v>13</v>
      </c>
      <c r="G53">
        <v>3.1</v>
      </c>
    </row>
    <row r="54" spans="2:7" x14ac:dyDescent="0.25">
      <c r="B54">
        <v>75</v>
      </c>
      <c r="C54">
        <v>90</v>
      </c>
      <c r="D54">
        <v>100</v>
      </c>
      <c r="E54">
        <v>105</v>
      </c>
      <c r="F54">
        <v>10.5</v>
      </c>
      <c r="G54">
        <v>1.9</v>
      </c>
    </row>
    <row r="55" spans="2:7" x14ac:dyDescent="0.25">
      <c r="B55">
        <v>70</v>
      </c>
      <c r="C55">
        <v>100</v>
      </c>
      <c r="D55">
        <v>100</v>
      </c>
      <c r="E55">
        <v>110</v>
      </c>
      <c r="F55">
        <v>11</v>
      </c>
      <c r="G55">
        <v>3.6</v>
      </c>
    </row>
    <row r="56" spans="2:7" x14ac:dyDescent="0.25">
      <c r="B56" s="7"/>
      <c r="C56" s="7"/>
      <c r="D56" s="7"/>
      <c r="E56" s="7"/>
    </row>
    <row r="57" spans="2:7" x14ac:dyDescent="0.25">
      <c r="B57">
        <v>40</v>
      </c>
      <c r="C57">
        <v>55</v>
      </c>
      <c r="D57" s="7"/>
      <c r="E57" s="7"/>
    </row>
    <row r="58" spans="2:7" x14ac:dyDescent="0.25">
      <c r="B58">
        <v>40</v>
      </c>
      <c r="C58">
        <v>50</v>
      </c>
      <c r="D58" s="6">
        <v>10</v>
      </c>
      <c r="E58" s="10"/>
    </row>
    <row r="59" spans="2:7" x14ac:dyDescent="0.25">
      <c r="B59">
        <v>50</v>
      </c>
      <c r="C59">
        <v>75</v>
      </c>
      <c r="D59">
        <v>90</v>
      </c>
      <c r="E59">
        <v>95</v>
      </c>
      <c r="F59">
        <v>9.5</v>
      </c>
      <c r="G59">
        <v>4.5</v>
      </c>
    </row>
    <row r="60" spans="2:7" x14ac:dyDescent="0.25">
      <c r="B60">
        <v>65</v>
      </c>
      <c r="C60">
        <v>85</v>
      </c>
      <c r="D60">
        <v>110</v>
      </c>
      <c r="E60">
        <v>115</v>
      </c>
      <c r="F60">
        <v>11.5</v>
      </c>
      <c r="G60">
        <v>3.2</v>
      </c>
    </row>
    <row r="61" spans="2:7" x14ac:dyDescent="0.25">
      <c r="B61">
        <v>60</v>
      </c>
      <c r="C61">
        <v>70</v>
      </c>
      <c r="D61">
        <v>90</v>
      </c>
      <c r="E61">
        <v>95</v>
      </c>
      <c r="F61">
        <v>9.5</v>
      </c>
      <c r="G61">
        <v>3.3</v>
      </c>
    </row>
    <row r="62" spans="2:7" x14ac:dyDescent="0.25">
      <c r="B62">
        <v>50</v>
      </c>
      <c r="C62">
        <v>65</v>
      </c>
      <c r="D62">
        <v>75</v>
      </c>
      <c r="E62">
        <v>80</v>
      </c>
      <c r="F62">
        <v>8</v>
      </c>
      <c r="G62">
        <v>1.3</v>
      </c>
    </row>
    <row r="63" spans="2:7" x14ac:dyDescent="0.25">
      <c r="B63">
        <v>70</v>
      </c>
      <c r="C63">
        <v>100</v>
      </c>
      <c r="D63">
        <v>120</v>
      </c>
      <c r="E63">
        <v>125</v>
      </c>
      <c r="F63">
        <v>12.5</v>
      </c>
      <c r="G63">
        <v>2.5</v>
      </c>
    </row>
    <row r="64" spans="2:7" x14ac:dyDescent="0.25">
      <c r="B64">
        <v>30</v>
      </c>
      <c r="C64">
        <v>65</v>
      </c>
      <c r="D64">
        <v>95</v>
      </c>
      <c r="E64">
        <v>100</v>
      </c>
      <c r="F64">
        <v>10</v>
      </c>
      <c r="G64">
        <v>2.8</v>
      </c>
    </row>
    <row r="65" spans="2:7" x14ac:dyDescent="0.25">
      <c r="B65">
        <v>40</v>
      </c>
      <c r="C65">
        <v>60</v>
      </c>
      <c r="D65">
        <v>110</v>
      </c>
      <c r="E65">
        <v>115</v>
      </c>
      <c r="F65">
        <v>11.5</v>
      </c>
      <c r="G65">
        <v>3.7</v>
      </c>
    </row>
    <row r="66" spans="2:7" x14ac:dyDescent="0.25">
      <c r="B66">
        <v>20</v>
      </c>
      <c r="C66">
        <v>40</v>
      </c>
      <c r="D66">
        <v>80</v>
      </c>
      <c r="E66">
        <v>85</v>
      </c>
      <c r="F66">
        <v>8.5</v>
      </c>
      <c r="G66">
        <v>2.2000000000000002</v>
      </c>
    </row>
    <row r="67" spans="2:7" x14ac:dyDescent="0.25">
      <c r="B67">
        <v>65</v>
      </c>
      <c r="C67">
        <v>95</v>
      </c>
      <c r="D67">
        <v>120</v>
      </c>
      <c r="E67">
        <v>125</v>
      </c>
      <c r="F67">
        <v>12.5</v>
      </c>
      <c r="G67">
        <v>2.5</v>
      </c>
    </row>
    <row r="68" spans="2:7" x14ac:dyDescent="0.25">
      <c r="B68">
        <v>50</v>
      </c>
      <c r="C68">
        <v>55</v>
      </c>
      <c r="D68">
        <v>95</v>
      </c>
      <c r="E68">
        <v>100</v>
      </c>
      <c r="F68">
        <v>10</v>
      </c>
      <c r="G68">
        <v>2.1</v>
      </c>
    </row>
    <row r="69" spans="2:7" x14ac:dyDescent="0.25">
      <c r="B69">
        <v>65</v>
      </c>
      <c r="C69">
        <v>100</v>
      </c>
      <c r="D69">
        <v>120</v>
      </c>
      <c r="E69">
        <v>130</v>
      </c>
      <c r="F69">
        <v>13</v>
      </c>
      <c r="G69">
        <v>3.3</v>
      </c>
    </row>
    <row r="70" spans="2:7" x14ac:dyDescent="0.25">
      <c r="B70">
        <v>70</v>
      </c>
      <c r="C70">
        <v>85</v>
      </c>
      <c r="D70">
        <v>150</v>
      </c>
      <c r="E70">
        <v>155</v>
      </c>
      <c r="F70">
        <v>15.5</v>
      </c>
      <c r="G70">
        <v>3.7</v>
      </c>
    </row>
    <row r="71" spans="2:7" x14ac:dyDescent="0.25">
      <c r="B71">
        <v>40</v>
      </c>
      <c r="C71" s="7"/>
      <c r="D71" s="7"/>
      <c r="E71" s="7"/>
    </row>
    <row r="72" spans="2:7" x14ac:dyDescent="0.25">
      <c r="B72">
        <v>60</v>
      </c>
      <c r="C72">
        <v>65</v>
      </c>
      <c r="D72">
        <v>85</v>
      </c>
      <c r="E72">
        <v>95</v>
      </c>
      <c r="F72">
        <v>9.5</v>
      </c>
      <c r="G72">
        <v>2.8</v>
      </c>
    </row>
    <row r="73" spans="2:7" x14ac:dyDescent="0.25">
      <c r="B73">
        <v>60</v>
      </c>
      <c r="C73">
        <v>80</v>
      </c>
      <c r="D73">
        <v>120</v>
      </c>
      <c r="E73">
        <v>130</v>
      </c>
      <c r="F73">
        <v>13</v>
      </c>
      <c r="G73">
        <v>3.2</v>
      </c>
    </row>
    <row r="74" spans="2:7" x14ac:dyDescent="0.25">
      <c r="B74">
        <v>50</v>
      </c>
      <c r="C74">
        <v>60</v>
      </c>
      <c r="D74">
        <v>95</v>
      </c>
      <c r="E74">
        <v>105</v>
      </c>
      <c r="F74">
        <v>10.5</v>
      </c>
      <c r="G74">
        <v>2.2999999999999998</v>
      </c>
    </row>
    <row r="75" spans="2:7" x14ac:dyDescent="0.25">
      <c r="B75">
        <v>40</v>
      </c>
      <c r="C75">
        <v>100</v>
      </c>
      <c r="D75">
        <v>110</v>
      </c>
      <c r="E75">
        <v>120</v>
      </c>
      <c r="F75">
        <v>12</v>
      </c>
      <c r="G75">
        <v>2</v>
      </c>
    </row>
    <row r="76" spans="2:7" x14ac:dyDescent="0.25">
      <c r="B76">
        <v>80</v>
      </c>
      <c r="C76">
        <v>80</v>
      </c>
      <c r="D76">
        <v>85</v>
      </c>
      <c r="E76">
        <v>90</v>
      </c>
      <c r="F76">
        <v>10.5</v>
      </c>
      <c r="G76">
        <v>3</v>
      </c>
    </row>
    <row r="77" spans="2:7" x14ac:dyDescent="0.25">
      <c r="B77">
        <v>50</v>
      </c>
      <c r="C77">
        <v>80</v>
      </c>
      <c r="D77">
        <v>115</v>
      </c>
      <c r="E77">
        <v>120</v>
      </c>
      <c r="F77">
        <v>12</v>
      </c>
      <c r="G77">
        <v>1.5</v>
      </c>
    </row>
    <row r="78" spans="2:7" x14ac:dyDescent="0.25">
      <c r="B78">
        <v>40</v>
      </c>
      <c r="C78">
        <v>60</v>
      </c>
      <c r="D78">
        <v>100</v>
      </c>
      <c r="E78">
        <v>110</v>
      </c>
      <c r="F78">
        <v>11.5</v>
      </c>
      <c r="G78">
        <v>3.2</v>
      </c>
    </row>
    <row r="79" spans="2:7" x14ac:dyDescent="0.25">
      <c r="B79">
        <v>40</v>
      </c>
      <c r="C79">
        <v>95</v>
      </c>
      <c r="D79">
        <v>120</v>
      </c>
      <c r="E79">
        <v>130</v>
      </c>
      <c r="F79">
        <v>13</v>
      </c>
      <c r="G79">
        <v>2.1</v>
      </c>
    </row>
    <row r="80" spans="2:7" x14ac:dyDescent="0.25">
      <c r="B80">
        <v>60</v>
      </c>
      <c r="C80">
        <v>120</v>
      </c>
      <c r="D80">
        <v>145</v>
      </c>
      <c r="E80">
        <v>155</v>
      </c>
      <c r="F80">
        <v>15.5</v>
      </c>
      <c r="G80">
        <v>1.8</v>
      </c>
    </row>
    <row r="81" spans="2:7" x14ac:dyDescent="0.25">
      <c r="B81">
        <v>90</v>
      </c>
      <c r="C81">
        <v>90</v>
      </c>
      <c r="D81">
        <v>95</v>
      </c>
      <c r="E81">
        <v>105</v>
      </c>
      <c r="F81">
        <v>10.5</v>
      </c>
      <c r="G81">
        <v>1.3</v>
      </c>
    </row>
    <row r="82" spans="2:7" x14ac:dyDescent="0.25">
      <c r="B82">
        <v>45</v>
      </c>
      <c r="C82">
        <v>80</v>
      </c>
      <c r="D82">
        <v>115</v>
      </c>
      <c r="E82">
        <v>125</v>
      </c>
      <c r="F82">
        <v>13</v>
      </c>
      <c r="G82">
        <v>2.4</v>
      </c>
    </row>
    <row r="83" spans="2:7" x14ac:dyDescent="0.25">
      <c r="B83">
        <v>60</v>
      </c>
      <c r="C83">
        <v>60</v>
      </c>
      <c r="D83">
        <v>70</v>
      </c>
      <c r="E83">
        <v>80</v>
      </c>
    </row>
    <row r="84" spans="2:7" x14ac:dyDescent="0.25">
      <c r="B84">
        <v>30</v>
      </c>
      <c r="C84">
        <v>70</v>
      </c>
      <c r="D84">
        <v>110</v>
      </c>
      <c r="E84">
        <v>115</v>
      </c>
    </row>
    <row r="85" spans="2:7" x14ac:dyDescent="0.25">
      <c r="B85">
        <v>50</v>
      </c>
      <c r="C85">
        <v>55</v>
      </c>
      <c r="D85">
        <v>85</v>
      </c>
      <c r="E85">
        <v>95</v>
      </c>
    </row>
    <row r="86" spans="2:7" x14ac:dyDescent="0.25">
      <c r="B86">
        <v>30</v>
      </c>
      <c r="C86">
        <v>75</v>
      </c>
      <c r="D86">
        <v>100</v>
      </c>
      <c r="E86">
        <v>105</v>
      </c>
    </row>
    <row r="87" spans="2:7" x14ac:dyDescent="0.25">
      <c r="B87">
        <v>60</v>
      </c>
      <c r="C87">
        <v>90</v>
      </c>
      <c r="D87">
        <v>130</v>
      </c>
      <c r="E87">
        <v>135</v>
      </c>
    </row>
    <row r="88" spans="2:7" x14ac:dyDescent="0.25">
      <c r="B88">
        <v>60</v>
      </c>
      <c r="C88">
        <v>110</v>
      </c>
      <c r="D88">
        <v>125</v>
      </c>
      <c r="E88">
        <v>130</v>
      </c>
    </row>
    <row r="89" spans="2:7" x14ac:dyDescent="0.25">
      <c r="B89">
        <v>80</v>
      </c>
      <c r="C89">
        <v>100</v>
      </c>
      <c r="D89">
        <v>120</v>
      </c>
      <c r="E89">
        <v>125</v>
      </c>
    </row>
    <row r="90" spans="2:7" x14ac:dyDescent="0.25">
      <c r="B90">
        <v>80</v>
      </c>
      <c r="C90">
        <v>80</v>
      </c>
      <c r="D90">
        <v>90</v>
      </c>
      <c r="E90">
        <v>95</v>
      </c>
    </row>
    <row r="91" spans="2:7" x14ac:dyDescent="0.25">
      <c r="B91">
        <v>50</v>
      </c>
      <c r="C91">
        <v>85</v>
      </c>
      <c r="D91">
        <v>110</v>
      </c>
      <c r="E91">
        <v>115</v>
      </c>
    </row>
    <row r="92" spans="2:7" x14ac:dyDescent="0.25">
      <c r="B92">
        <v>70</v>
      </c>
      <c r="C92">
        <v>115</v>
      </c>
      <c r="D92">
        <v>130</v>
      </c>
      <c r="E92">
        <v>135</v>
      </c>
    </row>
    <row r="94" spans="2:7" x14ac:dyDescent="0.25">
      <c r="B94">
        <f>COUNT(B3:B92)</f>
        <v>76</v>
      </c>
      <c r="C94">
        <f>COUNT(C3:C92)</f>
        <v>74</v>
      </c>
      <c r="D94">
        <f>COUNT(D3:D92)</f>
        <v>71</v>
      </c>
      <c r="E94">
        <f>COUNT(E3:E92)</f>
        <v>70</v>
      </c>
      <c r="F94">
        <f t="shared" ref="F94:G94" si="0">COUNT(F3:F92)</f>
        <v>57</v>
      </c>
      <c r="G94">
        <f t="shared" si="0"/>
        <v>57</v>
      </c>
    </row>
    <row r="95" spans="2:7" x14ac:dyDescent="0.25">
      <c r="B95" s="4">
        <f>1-(B94/90)</f>
        <v>0.15555555555555556</v>
      </c>
      <c r="C95" s="4">
        <f>1-(C94/90)</f>
        <v>0.17777777777777781</v>
      </c>
      <c r="D95" s="4">
        <f>1-(D94/90)</f>
        <v>0.21111111111111114</v>
      </c>
      <c r="E95" s="4">
        <f>1-(E94/90)</f>
        <v>0.22222222222222221</v>
      </c>
      <c r="F95" s="4">
        <f t="shared" ref="F95:G95" si="1">1-(F94/90)</f>
        <v>0.3666666666666667</v>
      </c>
      <c r="G95" s="4">
        <f t="shared" si="1"/>
        <v>0.3666666666666667</v>
      </c>
    </row>
    <row r="98" spans="1:7" x14ac:dyDescent="0.25">
      <c r="A98" t="s">
        <v>47</v>
      </c>
      <c r="B98" s="12">
        <f>AVERAGE(B3:B92)</f>
        <v>61.64473684210526</v>
      </c>
      <c r="C98" s="12">
        <f>AVERAGE(C3:C92)</f>
        <v>84.054054054054049</v>
      </c>
      <c r="D98" s="12">
        <f>AVERAGE(D3:D92)</f>
        <v>106.12676056338029</v>
      </c>
      <c r="E98" s="12">
        <f>AVERAGE(E3:E92)</f>
        <v>113.85714285714286</v>
      </c>
      <c r="F98" s="12">
        <f t="shared" ref="F98:G98" si="2">AVERAGE(F3:F92)</f>
        <v>11.657894736842104</v>
      </c>
      <c r="G98" s="37">
        <f t="shared" si="2"/>
        <v>2.6385964912280704</v>
      </c>
    </row>
    <row r="99" spans="1:7" x14ac:dyDescent="0.25">
      <c r="A99" t="s">
        <v>48</v>
      </c>
      <c r="B99" s="12">
        <f>AVEDEV(B3:B92)</f>
        <v>14.536011080332401</v>
      </c>
      <c r="C99" s="12">
        <f>AVEDEV(C3:C92)</f>
        <v>15.05113221329438</v>
      </c>
      <c r="D99" s="12">
        <f>AVEDEV(D3:D92)</f>
        <v>18.307875421543343</v>
      </c>
      <c r="E99" s="12">
        <f>AVEDEV(E3:E92)</f>
        <v>16.975510204081626</v>
      </c>
      <c r="F99" s="12">
        <f t="shared" ref="F99:G99" si="3">AVEDEV(F3:F92)</f>
        <v>1.4939981532779312</v>
      </c>
      <c r="G99" s="12">
        <f t="shared" si="3"/>
        <v>0.65872576177285302</v>
      </c>
    </row>
    <row r="100" spans="1:7" x14ac:dyDescent="0.25">
      <c r="A100" t="s">
        <v>49</v>
      </c>
      <c r="B100" s="13">
        <f>VARP(B3:B92)</f>
        <v>366.0448407202216</v>
      </c>
      <c r="C100" s="13">
        <f>VARP(C3:C92)</f>
        <v>349.78086194302409</v>
      </c>
      <c r="D100" s="13">
        <f>VARP(D3:D92)</f>
        <v>571.96984725252923</v>
      </c>
      <c r="E100" s="13">
        <f>VARP(E3:E92)</f>
        <v>483.69387755102042</v>
      </c>
      <c r="F100" s="13">
        <f t="shared" ref="F100:G100" si="4">VARP(F3:F92)</f>
        <v>3.6154201292705448</v>
      </c>
      <c r="G100" s="13">
        <f t="shared" si="4"/>
        <v>0.65991381963680951</v>
      </c>
    </row>
    <row r="101" spans="1:7" x14ac:dyDescent="0.25">
      <c r="A101" t="s">
        <v>50</v>
      </c>
      <c r="B101" s="13">
        <f>STDEVP(B3:B92)</f>
        <v>19.132298364812879</v>
      </c>
      <c r="C101" s="13">
        <f>STDEVP(C3:C92)</f>
        <v>18.702429305922376</v>
      </c>
      <c r="D101" s="13">
        <f>STDEVP(D3:D92)</f>
        <v>23.915891103041282</v>
      </c>
      <c r="E101" s="13">
        <f>STDEVP(E3:E92)</f>
        <v>21.993041571165648</v>
      </c>
      <c r="F101" s="13">
        <f t="shared" ref="F101:G101" si="5">STDEVP(F3:F92)</f>
        <v>1.9014258148217471</v>
      </c>
      <c r="G101" s="13">
        <f t="shared" si="5"/>
        <v>0.81235079838503854</v>
      </c>
    </row>
    <row r="102" spans="1:7" x14ac:dyDescent="0.25">
      <c r="A102" t="s">
        <v>51</v>
      </c>
      <c r="B102" s="14">
        <f>B101/B98</f>
        <v>0.3103638582125462</v>
      </c>
      <c r="C102" s="14">
        <f>C101/C98</f>
        <v>0.22250478595470352</v>
      </c>
      <c r="D102" s="14">
        <f>D101/D98</f>
        <v>0.22535212585480172</v>
      </c>
      <c r="E102" s="14">
        <f>E101/E98</f>
        <v>0.19316347678564558</v>
      </c>
      <c r="F102" s="14">
        <f t="shared" ref="F102:G102" si="6">F101/F98</f>
        <v>0.16310198863030789</v>
      </c>
      <c r="G102" s="14">
        <f t="shared" si="6"/>
        <v>0.30787231055815956</v>
      </c>
    </row>
    <row r="103" spans="1:7" x14ac:dyDescent="0.25">
      <c r="A103" t="s">
        <v>55</v>
      </c>
      <c r="B103" s="13"/>
      <c r="C103" s="13"/>
      <c r="D103" s="13"/>
      <c r="E103" s="13"/>
      <c r="F103" s="13"/>
      <c r="G103" s="13"/>
    </row>
    <row r="104" spans="1:7" x14ac:dyDescent="0.25">
      <c r="A104" t="s">
        <v>52</v>
      </c>
      <c r="B104" s="13">
        <f>(MAX(B3:B92)-MIN(B3:B92))/AVERAGE(B3:B92)</f>
        <v>1.6221985058697974</v>
      </c>
      <c r="C104" s="13">
        <f>(MAX(C3:C92)-MIN(C3:C92))/AVERAGE(C3:C92)</f>
        <v>1.0707395498392283</v>
      </c>
      <c r="D104" s="13">
        <f>(MAX(D3:D92)-MIN(D3:D92))/AVERAGE(D3:D92)</f>
        <v>1.3191771731917716</v>
      </c>
      <c r="E104" s="13">
        <f>(MAX(E3:E92)-MIN(E3:E92))/AVERAGE(E3:E92)</f>
        <v>1.0978670012547052</v>
      </c>
      <c r="F104" s="13">
        <f t="shared" ref="F104:G104" si="7">(MAX(F3:F92)-MIN(F3:F92))/AVERAGE(F3:F92)</f>
        <v>0.77200902934537252</v>
      </c>
      <c r="G104" s="13">
        <f t="shared" si="7"/>
        <v>1.2885638297872342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opLeftCell="A91" zoomScale="145" zoomScaleNormal="145" workbookViewId="0">
      <selection activeCell="A91" sqref="A91:A97"/>
    </sheetView>
  </sheetViews>
  <sheetFormatPr defaultRowHeight="13.2" x14ac:dyDescent="0.25"/>
  <cols>
    <col min="1" max="1" width="20.6640625" customWidth="1"/>
    <col min="2" max="2" width="12.88671875" bestFit="1" customWidth="1"/>
    <col min="3" max="3" width="10.5546875" bestFit="1" customWidth="1"/>
    <col min="4" max="7" width="10.109375" bestFit="1" customWidth="1"/>
  </cols>
  <sheetData>
    <row r="1" spans="1:7" ht="25.2" customHeight="1" x14ac:dyDescent="0.25">
      <c r="A1" s="47" t="s">
        <v>83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70</v>
      </c>
      <c r="C3">
        <v>80</v>
      </c>
      <c r="D3">
        <v>120</v>
      </c>
      <c r="E3">
        <v>125</v>
      </c>
      <c r="F3">
        <v>12.5</v>
      </c>
      <c r="G3">
        <v>1.9</v>
      </c>
    </row>
    <row r="4" spans="1:7" x14ac:dyDescent="0.25">
      <c r="B4">
        <v>80</v>
      </c>
      <c r="C4">
        <v>95</v>
      </c>
      <c r="D4">
        <v>130</v>
      </c>
      <c r="E4">
        <v>135</v>
      </c>
      <c r="F4">
        <v>13.5</v>
      </c>
      <c r="G4">
        <v>1.1000000000000001</v>
      </c>
    </row>
    <row r="5" spans="1:7" x14ac:dyDescent="0.25">
      <c r="B5">
        <v>40</v>
      </c>
      <c r="C5">
        <v>110</v>
      </c>
      <c r="D5">
        <v>150</v>
      </c>
      <c r="E5">
        <v>155</v>
      </c>
      <c r="F5">
        <v>13</v>
      </c>
      <c r="G5">
        <v>1.2</v>
      </c>
    </row>
    <row r="6" spans="1:7" x14ac:dyDescent="0.25">
      <c r="B6">
        <v>50</v>
      </c>
      <c r="C6">
        <v>65</v>
      </c>
      <c r="D6">
        <v>120</v>
      </c>
      <c r="E6">
        <v>125</v>
      </c>
      <c r="F6">
        <v>12.5</v>
      </c>
      <c r="G6">
        <v>1.8</v>
      </c>
    </row>
    <row r="7" spans="1:7" x14ac:dyDescent="0.25">
      <c r="B7">
        <v>60</v>
      </c>
      <c r="C7">
        <v>80</v>
      </c>
      <c r="D7">
        <v>120</v>
      </c>
      <c r="E7">
        <v>125</v>
      </c>
      <c r="F7">
        <v>12.5</v>
      </c>
      <c r="G7">
        <v>2.4</v>
      </c>
    </row>
    <row r="8" spans="1:7" x14ac:dyDescent="0.25">
      <c r="B8">
        <v>90</v>
      </c>
      <c r="C8">
        <v>110</v>
      </c>
      <c r="D8">
        <v>150</v>
      </c>
      <c r="E8">
        <v>150</v>
      </c>
      <c r="F8">
        <v>15</v>
      </c>
      <c r="G8">
        <v>2.9</v>
      </c>
    </row>
    <row r="9" spans="1:7" x14ac:dyDescent="0.25">
      <c r="B9">
        <v>50</v>
      </c>
      <c r="C9">
        <v>80</v>
      </c>
      <c r="D9">
        <v>135</v>
      </c>
      <c r="E9">
        <v>145</v>
      </c>
      <c r="F9">
        <v>14.5</v>
      </c>
      <c r="G9">
        <v>2.4</v>
      </c>
    </row>
    <row r="10" spans="1:7" x14ac:dyDescent="0.25">
      <c r="B10">
        <v>90</v>
      </c>
      <c r="C10">
        <v>110</v>
      </c>
      <c r="D10">
        <v>140</v>
      </c>
      <c r="E10">
        <v>150</v>
      </c>
      <c r="F10">
        <v>15</v>
      </c>
      <c r="G10">
        <v>2.4</v>
      </c>
    </row>
    <row r="11" spans="1:7" x14ac:dyDescent="0.25">
      <c r="B11">
        <v>100</v>
      </c>
      <c r="C11">
        <v>120</v>
      </c>
      <c r="D11">
        <v>120</v>
      </c>
      <c r="E11">
        <v>125</v>
      </c>
      <c r="F11">
        <v>13.5</v>
      </c>
      <c r="G11">
        <v>2.5</v>
      </c>
    </row>
    <row r="12" spans="1:7" x14ac:dyDescent="0.25">
      <c r="B12">
        <v>70</v>
      </c>
      <c r="C12">
        <v>85</v>
      </c>
      <c r="D12">
        <v>110</v>
      </c>
      <c r="E12">
        <v>120</v>
      </c>
      <c r="F12">
        <v>12</v>
      </c>
      <c r="G12">
        <v>1.3</v>
      </c>
    </row>
    <row r="13" spans="1:7" x14ac:dyDescent="0.25">
      <c r="B13">
        <v>60</v>
      </c>
      <c r="C13">
        <v>85</v>
      </c>
      <c r="D13">
        <v>95</v>
      </c>
      <c r="E13">
        <v>105</v>
      </c>
      <c r="F13">
        <v>11</v>
      </c>
      <c r="G13">
        <v>2</v>
      </c>
    </row>
    <row r="14" spans="1:7" x14ac:dyDescent="0.25">
      <c r="B14">
        <v>50</v>
      </c>
      <c r="C14">
        <v>75</v>
      </c>
      <c r="D14">
        <v>95</v>
      </c>
      <c r="E14">
        <v>105</v>
      </c>
      <c r="F14">
        <v>10.5</v>
      </c>
      <c r="G14">
        <v>1.4</v>
      </c>
    </row>
    <row r="15" spans="1:7" x14ac:dyDescent="0.25">
      <c r="B15">
        <v>50</v>
      </c>
      <c r="C15">
        <v>90</v>
      </c>
      <c r="D15">
        <v>120</v>
      </c>
      <c r="E15">
        <v>130</v>
      </c>
      <c r="F15">
        <v>13</v>
      </c>
      <c r="G15">
        <v>1.1000000000000001</v>
      </c>
    </row>
    <row r="16" spans="1:7" x14ac:dyDescent="0.25">
      <c r="B16">
        <v>90</v>
      </c>
      <c r="C16">
        <v>115</v>
      </c>
      <c r="D16">
        <v>135</v>
      </c>
      <c r="E16">
        <v>145</v>
      </c>
      <c r="F16">
        <v>14.5</v>
      </c>
      <c r="G16">
        <v>2.6</v>
      </c>
    </row>
    <row r="17" spans="2:7" x14ac:dyDescent="0.25">
      <c r="B17">
        <v>90</v>
      </c>
      <c r="C17">
        <v>100</v>
      </c>
      <c r="D17">
        <v>130</v>
      </c>
      <c r="E17">
        <v>135</v>
      </c>
      <c r="F17">
        <v>13.5</v>
      </c>
      <c r="G17">
        <v>2.7</v>
      </c>
    </row>
    <row r="18" spans="2:7" x14ac:dyDescent="0.25">
      <c r="B18">
        <v>80</v>
      </c>
      <c r="C18">
        <v>95</v>
      </c>
      <c r="D18">
        <v>130</v>
      </c>
      <c r="E18">
        <v>135</v>
      </c>
      <c r="F18">
        <v>13.5</v>
      </c>
      <c r="G18">
        <v>2.7</v>
      </c>
    </row>
    <row r="19" spans="2:7" x14ac:dyDescent="0.25">
      <c r="B19">
        <v>70</v>
      </c>
      <c r="C19">
        <v>85</v>
      </c>
      <c r="D19">
        <v>135</v>
      </c>
      <c r="E19">
        <v>140</v>
      </c>
      <c r="F19">
        <v>14</v>
      </c>
      <c r="G19">
        <v>2.5</v>
      </c>
    </row>
    <row r="20" spans="2:7" x14ac:dyDescent="0.25">
      <c r="B20">
        <v>60</v>
      </c>
      <c r="C20">
        <v>60</v>
      </c>
      <c r="D20">
        <v>90</v>
      </c>
      <c r="E20">
        <v>95</v>
      </c>
      <c r="F20">
        <v>9.5</v>
      </c>
      <c r="G20">
        <v>2.2999999999999998</v>
      </c>
    </row>
    <row r="21" spans="2:7" x14ac:dyDescent="0.25">
      <c r="B21">
        <v>50</v>
      </c>
      <c r="C21">
        <v>85</v>
      </c>
      <c r="D21">
        <v>110</v>
      </c>
      <c r="E21">
        <v>115</v>
      </c>
      <c r="F21">
        <v>11.5</v>
      </c>
      <c r="G21">
        <v>1.3</v>
      </c>
    </row>
    <row r="22" spans="2:7" x14ac:dyDescent="0.25">
      <c r="B22">
        <v>70</v>
      </c>
      <c r="C22">
        <v>85</v>
      </c>
      <c r="D22">
        <v>110</v>
      </c>
      <c r="E22">
        <v>115</v>
      </c>
      <c r="F22">
        <v>11.5</v>
      </c>
      <c r="G22">
        <v>1.6</v>
      </c>
    </row>
    <row r="23" spans="2:7" x14ac:dyDescent="0.25">
      <c r="B23">
        <v>60</v>
      </c>
      <c r="C23">
        <v>80</v>
      </c>
      <c r="D23">
        <v>115</v>
      </c>
      <c r="E23">
        <v>120</v>
      </c>
      <c r="F23">
        <v>12</v>
      </c>
      <c r="G23">
        <v>2</v>
      </c>
    </row>
    <row r="24" spans="2:7" x14ac:dyDescent="0.25">
      <c r="B24">
        <v>70</v>
      </c>
      <c r="C24">
        <v>110</v>
      </c>
      <c r="D24">
        <v>130</v>
      </c>
      <c r="E24">
        <v>135</v>
      </c>
      <c r="F24">
        <v>13.5</v>
      </c>
      <c r="G24">
        <v>2.8</v>
      </c>
    </row>
    <row r="25" spans="2:7" x14ac:dyDescent="0.25">
      <c r="B25">
        <v>60</v>
      </c>
      <c r="C25">
        <v>70</v>
      </c>
      <c r="D25">
        <v>110</v>
      </c>
      <c r="E25">
        <v>115</v>
      </c>
      <c r="F25">
        <v>11.5</v>
      </c>
      <c r="G25">
        <v>2.4</v>
      </c>
    </row>
    <row r="26" spans="2:7" x14ac:dyDescent="0.25">
      <c r="B26">
        <v>70</v>
      </c>
      <c r="C26">
        <v>90</v>
      </c>
      <c r="D26">
        <v>110</v>
      </c>
      <c r="E26">
        <v>115</v>
      </c>
      <c r="F26">
        <v>12.5</v>
      </c>
      <c r="G26">
        <v>2</v>
      </c>
    </row>
    <row r="27" spans="2:7" x14ac:dyDescent="0.25">
      <c r="B27" s="7"/>
      <c r="C27" s="7"/>
      <c r="D27" s="7"/>
      <c r="E27" s="7"/>
    </row>
    <row r="28" spans="2:7" x14ac:dyDescent="0.25">
      <c r="B28">
        <v>70</v>
      </c>
      <c r="C28">
        <v>90</v>
      </c>
      <c r="D28">
        <v>130</v>
      </c>
      <c r="E28">
        <v>140</v>
      </c>
      <c r="F28">
        <v>14</v>
      </c>
      <c r="G28">
        <v>2.7</v>
      </c>
    </row>
    <row r="29" spans="2:7" x14ac:dyDescent="0.25">
      <c r="B29">
        <v>70</v>
      </c>
      <c r="C29">
        <v>80</v>
      </c>
      <c r="D29">
        <v>95</v>
      </c>
      <c r="E29">
        <v>105</v>
      </c>
      <c r="F29">
        <v>11</v>
      </c>
      <c r="G29">
        <v>2.1</v>
      </c>
    </row>
    <row r="30" spans="2:7" x14ac:dyDescent="0.25">
      <c r="B30">
        <v>70</v>
      </c>
      <c r="C30">
        <v>80</v>
      </c>
      <c r="D30">
        <v>125</v>
      </c>
      <c r="E30">
        <v>135</v>
      </c>
    </row>
    <row r="31" spans="2:7" x14ac:dyDescent="0.25">
      <c r="B31">
        <v>60</v>
      </c>
      <c r="C31">
        <v>80</v>
      </c>
      <c r="D31">
        <v>100</v>
      </c>
      <c r="E31">
        <v>105</v>
      </c>
    </row>
    <row r="32" spans="2:7" x14ac:dyDescent="0.25">
      <c r="B32">
        <v>40</v>
      </c>
      <c r="C32">
        <v>55</v>
      </c>
      <c r="D32" s="7"/>
      <c r="E32" s="7"/>
    </row>
    <row r="33" spans="2:7" x14ac:dyDescent="0.25">
      <c r="B33">
        <v>50</v>
      </c>
      <c r="C33" s="7"/>
      <c r="D33" s="7"/>
      <c r="E33" s="7"/>
    </row>
    <row r="34" spans="2:7" x14ac:dyDescent="0.25">
      <c r="B34">
        <v>60</v>
      </c>
      <c r="C34" s="7"/>
      <c r="D34" s="7"/>
      <c r="E34" s="7"/>
    </row>
    <row r="35" spans="2:7" x14ac:dyDescent="0.25">
      <c r="B35">
        <v>50</v>
      </c>
      <c r="C35">
        <v>50</v>
      </c>
      <c r="D35" s="7"/>
      <c r="E35" s="7"/>
    </row>
    <row r="36" spans="2:7" x14ac:dyDescent="0.25">
      <c r="B36">
        <v>70</v>
      </c>
      <c r="C36">
        <v>70</v>
      </c>
      <c r="D36">
        <v>70</v>
      </c>
      <c r="E36">
        <v>75</v>
      </c>
      <c r="F36">
        <v>8</v>
      </c>
      <c r="G36">
        <v>1.6</v>
      </c>
    </row>
    <row r="37" spans="2:7" x14ac:dyDescent="0.25">
      <c r="B37">
        <v>50</v>
      </c>
      <c r="C37">
        <v>50</v>
      </c>
      <c r="D37" s="7"/>
      <c r="E37" s="7"/>
    </row>
    <row r="38" spans="2:7" x14ac:dyDescent="0.25">
      <c r="B38">
        <v>60</v>
      </c>
      <c r="C38">
        <v>75</v>
      </c>
      <c r="D38">
        <v>85</v>
      </c>
      <c r="E38">
        <v>95</v>
      </c>
      <c r="F38">
        <v>9.5</v>
      </c>
      <c r="G38">
        <v>2.5</v>
      </c>
    </row>
    <row r="39" spans="2:7" x14ac:dyDescent="0.25">
      <c r="B39">
        <v>50</v>
      </c>
      <c r="C39" s="7"/>
      <c r="D39" s="7"/>
      <c r="E39" s="7"/>
    </row>
    <row r="40" spans="2:7" x14ac:dyDescent="0.25">
      <c r="B40" s="7"/>
      <c r="C40" s="7"/>
      <c r="D40" s="7"/>
      <c r="E40" s="7"/>
    </row>
    <row r="41" spans="2:7" x14ac:dyDescent="0.25">
      <c r="B41">
        <v>30</v>
      </c>
      <c r="C41">
        <v>55</v>
      </c>
      <c r="D41">
        <v>70</v>
      </c>
      <c r="E41">
        <v>80</v>
      </c>
      <c r="F41">
        <v>8</v>
      </c>
      <c r="G41">
        <v>1.3</v>
      </c>
    </row>
    <row r="42" spans="2:7" x14ac:dyDescent="0.25">
      <c r="B42">
        <v>60</v>
      </c>
      <c r="C42">
        <v>60</v>
      </c>
      <c r="D42">
        <v>80</v>
      </c>
      <c r="E42">
        <v>90</v>
      </c>
      <c r="F42">
        <v>9</v>
      </c>
      <c r="G42">
        <v>3.4</v>
      </c>
    </row>
    <row r="43" spans="2:7" x14ac:dyDescent="0.25">
      <c r="B43">
        <v>50</v>
      </c>
      <c r="C43" s="9">
        <v>35</v>
      </c>
      <c r="D43" s="9">
        <v>25</v>
      </c>
      <c r="E43" s="6">
        <v>15</v>
      </c>
    </row>
    <row r="44" spans="2:7" x14ac:dyDescent="0.25">
      <c r="B44">
        <v>30</v>
      </c>
      <c r="C44" s="7"/>
      <c r="D44" s="7"/>
      <c r="E44" s="7"/>
    </row>
    <row r="45" spans="2:7" x14ac:dyDescent="0.25">
      <c r="B45">
        <v>40</v>
      </c>
      <c r="C45">
        <v>60</v>
      </c>
      <c r="D45">
        <v>80</v>
      </c>
      <c r="E45" s="8">
        <v>90</v>
      </c>
      <c r="F45" s="8">
        <v>10.5</v>
      </c>
      <c r="G45" s="8">
        <v>1.8</v>
      </c>
    </row>
    <row r="46" spans="2:7" x14ac:dyDescent="0.25">
      <c r="B46">
        <v>50</v>
      </c>
      <c r="C46" s="7"/>
      <c r="D46" s="7"/>
      <c r="E46" s="7"/>
    </row>
    <row r="47" spans="2:7" x14ac:dyDescent="0.25">
      <c r="B47">
        <v>60</v>
      </c>
      <c r="C47">
        <v>80</v>
      </c>
      <c r="D47">
        <v>125</v>
      </c>
      <c r="E47">
        <v>130</v>
      </c>
      <c r="F47">
        <v>13</v>
      </c>
      <c r="G47">
        <v>3</v>
      </c>
    </row>
    <row r="48" spans="2:7" x14ac:dyDescent="0.25">
      <c r="B48" s="7"/>
      <c r="C48" s="7"/>
      <c r="D48" s="7"/>
      <c r="E48" s="7"/>
    </row>
    <row r="49" spans="2:7" x14ac:dyDescent="0.25">
      <c r="B49">
        <v>30</v>
      </c>
      <c r="C49">
        <v>45</v>
      </c>
      <c r="D49">
        <v>70</v>
      </c>
      <c r="E49">
        <v>80</v>
      </c>
      <c r="F49">
        <v>8.5</v>
      </c>
      <c r="G49">
        <v>1.9</v>
      </c>
    </row>
    <row r="50" spans="2:7" x14ac:dyDescent="0.25">
      <c r="B50">
        <v>60</v>
      </c>
      <c r="C50">
        <v>80</v>
      </c>
      <c r="D50" s="8">
        <v>115</v>
      </c>
      <c r="E50" s="8">
        <v>120</v>
      </c>
      <c r="F50" s="8">
        <v>12</v>
      </c>
      <c r="G50" s="8">
        <v>2.4</v>
      </c>
    </row>
    <row r="51" spans="2:7" x14ac:dyDescent="0.25">
      <c r="B51">
        <v>20</v>
      </c>
      <c r="C51">
        <v>60</v>
      </c>
      <c r="D51" s="8">
        <v>95</v>
      </c>
      <c r="E51" s="8">
        <v>105</v>
      </c>
      <c r="F51" s="8">
        <v>10.5</v>
      </c>
      <c r="G51" s="8">
        <v>1.6</v>
      </c>
    </row>
    <row r="52" spans="2:7" x14ac:dyDescent="0.25">
      <c r="B52">
        <v>40</v>
      </c>
      <c r="C52" s="7"/>
      <c r="D52" s="7"/>
      <c r="E52" s="7"/>
    </row>
    <row r="53" spans="2:7" x14ac:dyDescent="0.25">
      <c r="B53" s="7"/>
      <c r="C53" s="7"/>
      <c r="D53" s="7"/>
      <c r="E53" s="7"/>
    </row>
    <row r="54" spans="2:7" x14ac:dyDescent="0.25">
      <c r="B54">
        <v>40</v>
      </c>
      <c r="C54">
        <v>70</v>
      </c>
      <c r="D54" s="8">
        <v>105</v>
      </c>
      <c r="E54" s="8">
        <v>110</v>
      </c>
      <c r="F54" s="8">
        <v>11</v>
      </c>
      <c r="G54" s="8">
        <v>2.2999999999999998</v>
      </c>
    </row>
    <row r="55" spans="2:7" x14ac:dyDescent="0.25">
      <c r="B55" s="7"/>
      <c r="C55" s="7"/>
      <c r="D55" s="7"/>
      <c r="E55" s="7"/>
    </row>
    <row r="56" spans="2:7" x14ac:dyDescent="0.25">
      <c r="B56">
        <v>20</v>
      </c>
      <c r="C56">
        <v>30</v>
      </c>
      <c r="D56">
        <v>35</v>
      </c>
      <c r="E56">
        <v>40</v>
      </c>
    </row>
    <row r="57" spans="2:7" x14ac:dyDescent="0.25">
      <c r="B57" s="7"/>
      <c r="C57" s="7"/>
      <c r="D57" s="7"/>
      <c r="E57" s="7"/>
    </row>
    <row r="58" spans="2:7" x14ac:dyDescent="0.25">
      <c r="B58">
        <v>50</v>
      </c>
      <c r="C58">
        <v>70</v>
      </c>
      <c r="D58">
        <v>90</v>
      </c>
      <c r="E58">
        <v>100</v>
      </c>
      <c r="F58">
        <v>10</v>
      </c>
      <c r="G58">
        <v>2.5</v>
      </c>
    </row>
    <row r="59" spans="2:7" x14ac:dyDescent="0.25">
      <c r="B59">
        <v>40</v>
      </c>
      <c r="C59">
        <v>50</v>
      </c>
      <c r="D59" s="8">
        <v>50</v>
      </c>
      <c r="E59" s="8">
        <v>55</v>
      </c>
      <c r="F59" s="8">
        <v>5.5</v>
      </c>
      <c r="G59" s="8">
        <v>1.8</v>
      </c>
    </row>
    <row r="60" spans="2:7" x14ac:dyDescent="0.25">
      <c r="B60">
        <v>40</v>
      </c>
      <c r="C60">
        <v>60</v>
      </c>
      <c r="D60" s="8">
        <v>95</v>
      </c>
      <c r="E60" s="8">
        <v>105</v>
      </c>
      <c r="F60" s="8">
        <v>10.5</v>
      </c>
      <c r="G60" s="8">
        <v>2.2999999999999998</v>
      </c>
    </row>
    <row r="61" spans="2:7" x14ac:dyDescent="0.25">
      <c r="B61">
        <v>50</v>
      </c>
      <c r="C61">
        <v>70</v>
      </c>
      <c r="D61" s="8">
        <v>95</v>
      </c>
      <c r="E61" s="8">
        <v>105</v>
      </c>
      <c r="F61" s="8">
        <v>10.5</v>
      </c>
      <c r="G61" s="8">
        <v>2.7</v>
      </c>
    </row>
    <row r="62" spans="2:7" x14ac:dyDescent="0.25">
      <c r="B62" s="11"/>
      <c r="C62" s="11"/>
      <c r="D62" s="11"/>
      <c r="E62" s="7"/>
    </row>
    <row r="63" spans="2:7" x14ac:dyDescent="0.25">
      <c r="B63" s="11"/>
      <c r="C63" s="11"/>
      <c r="D63" s="11"/>
      <c r="E63" s="7"/>
    </row>
    <row r="64" spans="2:7" x14ac:dyDescent="0.25">
      <c r="B64" s="11"/>
      <c r="C64" s="11"/>
      <c r="D64" s="11"/>
      <c r="E64" s="7"/>
    </row>
    <row r="65" spans="1:7" x14ac:dyDescent="0.25">
      <c r="B65" s="11"/>
      <c r="C65" s="11"/>
      <c r="D65" s="11"/>
      <c r="E65" s="7"/>
    </row>
    <row r="66" spans="1:7" x14ac:dyDescent="0.25">
      <c r="B66" s="11"/>
      <c r="C66" s="11"/>
      <c r="D66" s="11"/>
      <c r="E66" s="7"/>
    </row>
    <row r="67" spans="1:7" x14ac:dyDescent="0.25">
      <c r="B67" s="11"/>
      <c r="C67" s="11"/>
      <c r="D67" s="11"/>
      <c r="E67" s="7"/>
    </row>
    <row r="68" spans="1:7" x14ac:dyDescent="0.25">
      <c r="B68" s="11"/>
      <c r="C68" s="11"/>
      <c r="D68" s="11"/>
      <c r="E68" s="7"/>
    </row>
    <row r="69" spans="1:7" x14ac:dyDescent="0.25">
      <c r="B69">
        <v>40</v>
      </c>
      <c r="C69">
        <v>50</v>
      </c>
      <c r="D69">
        <v>75</v>
      </c>
      <c r="E69">
        <v>80</v>
      </c>
      <c r="F69">
        <v>9</v>
      </c>
      <c r="G69">
        <v>2.8</v>
      </c>
    </row>
    <row r="70" spans="1:7" x14ac:dyDescent="0.25">
      <c r="B70" s="7"/>
      <c r="C70" s="7"/>
      <c r="D70" s="7"/>
      <c r="E70" s="7"/>
    </row>
    <row r="73" spans="1:7" x14ac:dyDescent="0.25">
      <c r="A73" t="s">
        <v>87</v>
      </c>
      <c r="B73">
        <f>COUNT(B3:B70)</f>
        <v>54</v>
      </c>
      <c r="C73">
        <f>COUNT(C3:C70)</f>
        <v>48</v>
      </c>
      <c r="D73">
        <f>COUNT(D3:D70)</f>
        <v>45</v>
      </c>
      <c r="E73">
        <f>COUNT(E3:E70)</f>
        <v>45</v>
      </c>
      <c r="F73">
        <f t="shared" ref="F73:G73" si="0">COUNT(F3:F70)</f>
        <v>41</v>
      </c>
      <c r="G73">
        <f t="shared" si="0"/>
        <v>41</v>
      </c>
    </row>
    <row r="74" spans="1:7" x14ac:dyDescent="0.25">
      <c r="B74" s="4">
        <f>1-(B73/68)</f>
        <v>0.20588235294117652</v>
      </c>
      <c r="C74" s="4">
        <f>1-(C73/68)</f>
        <v>0.29411764705882348</v>
      </c>
      <c r="D74" s="4">
        <f>1-(D73/68)</f>
        <v>0.33823529411764708</v>
      </c>
      <c r="E74" s="4">
        <f>1-(E73/68)</f>
        <v>0.33823529411764708</v>
      </c>
      <c r="F74" s="4">
        <f t="shared" ref="F74:G74" si="1">1-(F73/68)</f>
        <v>0.3970588235294118</v>
      </c>
      <c r="G74" s="4">
        <f t="shared" si="1"/>
        <v>0.3970588235294118</v>
      </c>
    </row>
    <row r="91" spans="1:7" x14ac:dyDescent="0.25">
      <c r="A91" t="s">
        <v>47</v>
      </c>
      <c r="B91" s="12">
        <f>AVERAGE(B3:B70)</f>
        <v>57.037037037037038</v>
      </c>
      <c r="C91" s="12">
        <f>AVERAGE(C3:C70)</f>
        <v>76.354166666666671</v>
      </c>
      <c r="D91" s="12">
        <f>AVERAGE(D3:D70)</f>
        <v>104.88888888888889</v>
      </c>
      <c r="E91" s="12">
        <f>AVERAGE(E3:E70)</f>
        <v>111.55555555555556</v>
      </c>
      <c r="F91" s="12">
        <f t="shared" ref="F91:G91" si="2">AVERAGE(F3:F70)</f>
        <v>11.621951219512194</v>
      </c>
      <c r="G91" s="37">
        <f t="shared" si="2"/>
        <v>2.1463414634146343</v>
      </c>
    </row>
    <row r="92" spans="1:7" x14ac:dyDescent="0.25">
      <c r="A92" t="s">
        <v>48</v>
      </c>
      <c r="B92" s="12">
        <f>AVEDEV(B3:B87)</f>
        <v>14.746323529411764</v>
      </c>
      <c r="C92" s="12">
        <f>AVEDEV(C3:C70)</f>
        <v>16.449652777777768</v>
      </c>
      <c r="D92" s="12">
        <f>AVEDEV(D3:D70)</f>
        <v>22.350617283950619</v>
      </c>
      <c r="E92" s="12">
        <f>AVEDEV(E3:E70)</f>
        <v>21.827160493827158</v>
      </c>
      <c r="F92" s="12">
        <f t="shared" ref="F92:G92" si="3">AVEDEV(F3:F70)</f>
        <v>1.7287328970850693</v>
      </c>
      <c r="G92" s="12">
        <f t="shared" si="3"/>
        <v>0.48685306365258768</v>
      </c>
    </row>
    <row r="93" spans="1:7" x14ac:dyDescent="0.25">
      <c r="A93" t="s">
        <v>49</v>
      </c>
      <c r="B93" s="13">
        <f>VARP(B3:B87)</f>
        <v>358.94510865007817</v>
      </c>
      <c r="C93" s="13">
        <f>VARP(C3:C70)</f>
        <v>425.77039930555554</v>
      </c>
      <c r="D93" s="13">
        <f>VARP(D3:D70)</f>
        <v>777.20987654320993</v>
      </c>
      <c r="E93" s="13">
        <f>VARP(E3:E70)</f>
        <v>822.02469135802471</v>
      </c>
      <c r="F93" s="13">
        <f t="shared" ref="F93:G93" si="4">VARP(F3:F70)</f>
        <v>4.4851279000594886</v>
      </c>
      <c r="G93" s="13">
        <f t="shared" si="4"/>
        <v>0.32395002974420067</v>
      </c>
    </row>
    <row r="94" spans="1:7" x14ac:dyDescent="0.25">
      <c r="A94" t="s">
        <v>50</v>
      </c>
      <c r="B94" s="13">
        <f>STDEVP(B3:B87)</f>
        <v>18.94584673879946</v>
      </c>
      <c r="C94" s="13">
        <f>STDEVP(C3:C70)</f>
        <v>20.6342045959023</v>
      </c>
      <c r="D94" s="13">
        <f>STDEVP(D3:D70)</f>
        <v>27.878484114872709</v>
      </c>
      <c r="E94" s="13">
        <f>STDEVP(E3:E70)</f>
        <v>28.670972975433266</v>
      </c>
      <c r="F94" s="13">
        <f t="shared" ref="F94:G94" si="5">STDEVP(F3:F70)</f>
        <v>2.1178120549424326</v>
      </c>
      <c r="G94" s="13">
        <f t="shared" si="5"/>
        <v>0.56916608274228764</v>
      </c>
    </row>
    <row r="95" spans="1:7" x14ac:dyDescent="0.25">
      <c r="A95" t="s">
        <v>51</v>
      </c>
      <c r="B95" s="14">
        <f>B94/B91</f>
        <v>0.3321674428231074</v>
      </c>
      <c r="C95" s="14">
        <f>C94/C91</f>
        <v>0.27024333440745169</v>
      </c>
      <c r="D95" s="14">
        <f>D94/D91</f>
        <v>0.26579063245111695</v>
      </c>
      <c r="E95" s="14">
        <f>E94/E91</f>
        <v>0.25701071392320657</v>
      </c>
      <c r="F95" s="14">
        <f t="shared" ref="F95:G95" si="6">F94/F91</f>
        <v>0.1822251715690236</v>
      </c>
      <c r="G95" s="14">
        <f t="shared" si="6"/>
        <v>0.26517965218674766</v>
      </c>
    </row>
    <row r="96" spans="1:7" x14ac:dyDescent="0.25">
      <c r="A96" t="s">
        <v>55</v>
      </c>
      <c r="B96" s="13"/>
      <c r="C96" s="13"/>
      <c r="D96" s="13"/>
      <c r="E96" s="13"/>
      <c r="F96" s="13"/>
      <c r="G96" s="13"/>
    </row>
    <row r="97" spans="1:7" x14ac:dyDescent="0.25">
      <c r="A97" t="s">
        <v>52</v>
      </c>
      <c r="B97" s="13">
        <f>(MAX(B3:B90)-MIN(B3:B90))/AVERAGE(B3:B90)</f>
        <v>1.7830579094057037</v>
      </c>
      <c r="C97" s="13">
        <f>(MAX(C3:C90)-MIN(C3:C90))/AVERAGE(C3:C90)</f>
        <v>1.6118556537718214</v>
      </c>
      <c r="D97" s="13">
        <f>(MAX(D3:D70)-MIN(D3:D70))/AVERAGE(D3:D70)</f>
        <v>1.1917372881355932</v>
      </c>
      <c r="E97" s="13">
        <f>(MAX(E3:E70)-MIN(E3:E70))/AVERAGE(E3:E70)</f>
        <v>1.2549800796812749</v>
      </c>
      <c r="F97" s="13">
        <f t="shared" ref="F97:G97" si="7">(MAX(F3:F70)-MIN(F3:F70))/AVERAGE(F3:F70)</f>
        <v>0.81741867785939148</v>
      </c>
      <c r="G97" s="13">
        <f t="shared" si="7"/>
        <v>1.071590909090909</v>
      </c>
    </row>
  </sheetData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94" zoomScale="145" zoomScaleNormal="145" workbookViewId="0">
      <selection activeCell="A96" sqref="A96:A102"/>
    </sheetView>
  </sheetViews>
  <sheetFormatPr defaultRowHeight="13.2" x14ac:dyDescent="0.25"/>
  <cols>
    <col min="1" max="1" width="20.88671875" customWidth="1"/>
    <col min="2" max="2" width="12.88671875" bestFit="1" customWidth="1"/>
    <col min="3" max="3" width="12.44140625" bestFit="1" customWidth="1"/>
    <col min="4" max="5" width="10.33203125" bestFit="1" customWidth="1"/>
    <col min="6" max="7" width="10.109375" bestFit="1" customWidth="1"/>
  </cols>
  <sheetData>
    <row r="1" spans="1:7" ht="26.4" x14ac:dyDescent="0.25">
      <c r="A1" s="47" t="s">
        <v>85</v>
      </c>
      <c r="B1" s="1" t="s">
        <v>61</v>
      </c>
      <c r="C1" s="1" t="s">
        <v>61</v>
      </c>
      <c r="D1" s="1" t="s">
        <v>61</v>
      </c>
      <c r="E1" s="1" t="s">
        <v>61</v>
      </c>
      <c r="F1" s="1" t="s">
        <v>60</v>
      </c>
      <c r="G1" s="1" t="s">
        <v>62</v>
      </c>
    </row>
    <row r="2" spans="1:7" x14ac:dyDescent="0.25">
      <c r="A2" s="48" t="s">
        <v>59</v>
      </c>
      <c r="B2" s="1">
        <v>43245</v>
      </c>
      <c r="C2" s="1">
        <v>43279</v>
      </c>
      <c r="D2" s="1">
        <v>43312</v>
      </c>
      <c r="E2" s="1">
        <v>43346</v>
      </c>
      <c r="F2" s="1">
        <v>43552</v>
      </c>
      <c r="G2" s="1">
        <v>43552</v>
      </c>
    </row>
    <row r="3" spans="1:7" x14ac:dyDescent="0.25">
      <c r="B3">
        <v>70</v>
      </c>
      <c r="C3">
        <v>90</v>
      </c>
      <c r="D3">
        <v>120</v>
      </c>
      <c r="E3">
        <v>125</v>
      </c>
      <c r="F3">
        <v>14</v>
      </c>
      <c r="G3">
        <v>2.4</v>
      </c>
    </row>
    <row r="4" spans="1:7" x14ac:dyDescent="0.25">
      <c r="B4">
        <v>50</v>
      </c>
      <c r="C4">
        <v>70</v>
      </c>
      <c r="D4">
        <v>105</v>
      </c>
      <c r="E4">
        <v>110</v>
      </c>
      <c r="F4">
        <v>11</v>
      </c>
      <c r="G4">
        <v>2.1</v>
      </c>
    </row>
    <row r="5" spans="1:7" x14ac:dyDescent="0.25">
      <c r="B5">
        <v>80</v>
      </c>
      <c r="C5">
        <v>85</v>
      </c>
      <c r="D5">
        <v>95</v>
      </c>
      <c r="E5">
        <v>100</v>
      </c>
      <c r="F5">
        <v>11</v>
      </c>
      <c r="G5">
        <v>1.5</v>
      </c>
    </row>
    <row r="6" spans="1:7" x14ac:dyDescent="0.25">
      <c r="B6">
        <v>50</v>
      </c>
      <c r="C6">
        <v>60</v>
      </c>
      <c r="D6">
        <v>80</v>
      </c>
      <c r="E6">
        <v>100</v>
      </c>
      <c r="F6">
        <v>10</v>
      </c>
      <c r="G6">
        <v>1.9</v>
      </c>
    </row>
    <row r="7" spans="1:7" x14ac:dyDescent="0.25">
      <c r="B7">
        <v>80</v>
      </c>
      <c r="C7">
        <v>95</v>
      </c>
      <c r="D7">
        <v>120</v>
      </c>
      <c r="E7">
        <v>125</v>
      </c>
      <c r="F7">
        <v>14</v>
      </c>
      <c r="G7">
        <v>3.3</v>
      </c>
    </row>
    <row r="8" spans="1:7" x14ac:dyDescent="0.25">
      <c r="B8">
        <v>60</v>
      </c>
      <c r="C8">
        <v>65</v>
      </c>
      <c r="D8">
        <v>110</v>
      </c>
      <c r="E8">
        <v>115</v>
      </c>
      <c r="F8">
        <v>11.5</v>
      </c>
      <c r="G8">
        <v>2.9</v>
      </c>
    </row>
    <row r="9" spans="1:7" x14ac:dyDescent="0.25">
      <c r="B9">
        <v>10</v>
      </c>
      <c r="C9">
        <v>40</v>
      </c>
      <c r="D9" s="7"/>
      <c r="E9" s="7"/>
    </row>
    <row r="10" spans="1:7" x14ac:dyDescent="0.25">
      <c r="B10">
        <v>10</v>
      </c>
      <c r="C10">
        <v>55</v>
      </c>
      <c r="D10">
        <v>60</v>
      </c>
      <c r="E10">
        <v>70</v>
      </c>
      <c r="F10">
        <v>8</v>
      </c>
      <c r="G10">
        <v>1.9</v>
      </c>
    </row>
    <row r="11" spans="1:7" x14ac:dyDescent="0.25">
      <c r="B11">
        <v>40</v>
      </c>
      <c r="C11">
        <v>55</v>
      </c>
      <c r="D11">
        <v>60</v>
      </c>
      <c r="E11">
        <v>70</v>
      </c>
      <c r="F11">
        <v>7.5</v>
      </c>
      <c r="G11">
        <v>1.9</v>
      </c>
    </row>
    <row r="12" spans="1:7" x14ac:dyDescent="0.25">
      <c r="B12">
        <v>50</v>
      </c>
      <c r="C12">
        <v>60</v>
      </c>
      <c r="D12" s="7"/>
      <c r="E12" s="7"/>
    </row>
    <row r="13" spans="1:7" x14ac:dyDescent="0.25">
      <c r="B13">
        <v>70</v>
      </c>
      <c r="C13">
        <v>70</v>
      </c>
      <c r="D13">
        <v>95</v>
      </c>
      <c r="E13">
        <v>105</v>
      </c>
      <c r="F13">
        <v>12.5</v>
      </c>
      <c r="G13">
        <v>1.8</v>
      </c>
    </row>
    <row r="14" spans="1:7" x14ac:dyDescent="0.25">
      <c r="B14">
        <v>70</v>
      </c>
      <c r="C14">
        <v>70</v>
      </c>
      <c r="D14">
        <v>100</v>
      </c>
      <c r="E14">
        <v>105</v>
      </c>
      <c r="F14">
        <v>11</v>
      </c>
      <c r="G14">
        <v>2.1</v>
      </c>
    </row>
    <row r="15" spans="1:7" x14ac:dyDescent="0.25">
      <c r="B15">
        <v>50</v>
      </c>
      <c r="C15">
        <v>100</v>
      </c>
      <c r="D15">
        <v>110</v>
      </c>
      <c r="E15">
        <v>120</v>
      </c>
      <c r="F15">
        <v>12</v>
      </c>
      <c r="G15">
        <v>1.6</v>
      </c>
    </row>
    <row r="16" spans="1:7" x14ac:dyDescent="0.25">
      <c r="B16">
        <v>40</v>
      </c>
      <c r="C16">
        <v>80</v>
      </c>
      <c r="D16">
        <v>115</v>
      </c>
      <c r="E16">
        <v>125</v>
      </c>
    </row>
    <row r="17" spans="2:7" x14ac:dyDescent="0.25">
      <c r="B17">
        <v>100</v>
      </c>
      <c r="C17">
        <v>100</v>
      </c>
      <c r="D17" s="9">
        <v>70</v>
      </c>
      <c r="E17" s="6">
        <v>55</v>
      </c>
      <c r="F17">
        <v>7</v>
      </c>
      <c r="G17">
        <v>1.5</v>
      </c>
    </row>
    <row r="18" spans="2:7" x14ac:dyDescent="0.25">
      <c r="B18">
        <v>80</v>
      </c>
      <c r="C18">
        <v>80</v>
      </c>
      <c r="D18">
        <v>80</v>
      </c>
      <c r="E18">
        <v>85</v>
      </c>
      <c r="F18">
        <v>9</v>
      </c>
      <c r="G18">
        <v>2.5</v>
      </c>
    </row>
    <row r="19" spans="2:7" x14ac:dyDescent="0.25">
      <c r="B19">
        <v>75</v>
      </c>
      <c r="C19">
        <v>80</v>
      </c>
      <c r="D19">
        <v>85</v>
      </c>
      <c r="E19">
        <v>90</v>
      </c>
    </row>
    <row r="20" spans="2:7" x14ac:dyDescent="0.25">
      <c r="B20">
        <v>80</v>
      </c>
      <c r="C20">
        <v>80</v>
      </c>
      <c r="D20">
        <v>110</v>
      </c>
      <c r="E20">
        <v>115</v>
      </c>
      <c r="F20">
        <v>11.5</v>
      </c>
      <c r="G20">
        <v>2.2000000000000002</v>
      </c>
    </row>
    <row r="21" spans="2:7" x14ac:dyDescent="0.25">
      <c r="B21">
        <v>60</v>
      </c>
      <c r="C21">
        <v>80</v>
      </c>
      <c r="D21" s="6">
        <v>60</v>
      </c>
      <c r="E21" s="6">
        <v>45</v>
      </c>
    </row>
    <row r="22" spans="2:7" x14ac:dyDescent="0.25">
      <c r="B22">
        <v>60</v>
      </c>
      <c r="C22">
        <v>95</v>
      </c>
      <c r="D22">
        <v>110</v>
      </c>
      <c r="E22">
        <v>125</v>
      </c>
      <c r="F22">
        <v>12.5</v>
      </c>
      <c r="G22">
        <v>2.2000000000000002</v>
      </c>
    </row>
    <row r="23" spans="2:7" x14ac:dyDescent="0.25">
      <c r="B23">
        <v>60</v>
      </c>
      <c r="C23">
        <v>80</v>
      </c>
      <c r="D23">
        <v>110</v>
      </c>
      <c r="E23">
        <v>125</v>
      </c>
      <c r="F23">
        <v>12.5</v>
      </c>
      <c r="G23">
        <v>2.7</v>
      </c>
    </row>
    <row r="24" spans="2:7" x14ac:dyDescent="0.25">
      <c r="B24">
        <v>55</v>
      </c>
      <c r="C24">
        <v>70</v>
      </c>
      <c r="D24">
        <v>80</v>
      </c>
      <c r="E24">
        <v>95</v>
      </c>
      <c r="F24">
        <v>9.5</v>
      </c>
      <c r="G24">
        <v>1.3</v>
      </c>
    </row>
    <row r="25" spans="2:7" x14ac:dyDescent="0.25">
      <c r="B25">
        <v>60</v>
      </c>
      <c r="C25">
        <v>120</v>
      </c>
      <c r="D25">
        <v>135</v>
      </c>
      <c r="E25">
        <v>140</v>
      </c>
      <c r="F25">
        <v>14</v>
      </c>
      <c r="G25">
        <v>1.8</v>
      </c>
    </row>
    <row r="26" spans="2:7" x14ac:dyDescent="0.25">
      <c r="B26">
        <v>100</v>
      </c>
      <c r="C26">
        <v>100</v>
      </c>
      <c r="D26">
        <v>100</v>
      </c>
      <c r="E26">
        <v>105</v>
      </c>
      <c r="F26">
        <v>10.5</v>
      </c>
      <c r="G26">
        <v>1.4</v>
      </c>
    </row>
    <row r="27" spans="2:7" x14ac:dyDescent="0.25">
      <c r="B27">
        <v>70</v>
      </c>
      <c r="C27">
        <v>75</v>
      </c>
      <c r="D27">
        <v>100</v>
      </c>
      <c r="E27">
        <v>105</v>
      </c>
    </row>
    <row r="28" spans="2:7" x14ac:dyDescent="0.25">
      <c r="B28">
        <v>100</v>
      </c>
      <c r="C28" s="6">
        <v>65</v>
      </c>
      <c r="D28" s="6">
        <v>35</v>
      </c>
      <c r="E28" s="6">
        <v>10</v>
      </c>
    </row>
    <row r="29" spans="2:7" x14ac:dyDescent="0.25">
      <c r="B29">
        <v>70</v>
      </c>
      <c r="C29">
        <v>80</v>
      </c>
      <c r="D29">
        <v>100</v>
      </c>
      <c r="E29">
        <v>105</v>
      </c>
    </row>
    <row r="30" spans="2:7" x14ac:dyDescent="0.25">
      <c r="B30">
        <v>70</v>
      </c>
      <c r="C30" s="7"/>
      <c r="D30" s="7"/>
      <c r="E30" s="7"/>
    </row>
    <row r="31" spans="2:7" x14ac:dyDescent="0.25">
      <c r="B31">
        <v>60</v>
      </c>
      <c r="C31">
        <v>80</v>
      </c>
      <c r="D31" s="6">
        <v>65</v>
      </c>
      <c r="E31" s="6">
        <v>40</v>
      </c>
    </row>
    <row r="32" spans="2:7" x14ac:dyDescent="0.25">
      <c r="B32">
        <v>70</v>
      </c>
      <c r="C32" s="7"/>
      <c r="D32" s="7"/>
      <c r="E32" s="7"/>
    </row>
    <row r="33" spans="2:7" x14ac:dyDescent="0.25">
      <c r="B33">
        <v>80</v>
      </c>
      <c r="C33">
        <v>80</v>
      </c>
      <c r="D33">
        <v>110</v>
      </c>
      <c r="E33">
        <v>115</v>
      </c>
      <c r="F33">
        <v>11.5</v>
      </c>
      <c r="G33">
        <v>2.6</v>
      </c>
    </row>
    <row r="34" spans="2:7" x14ac:dyDescent="0.25">
      <c r="B34">
        <v>60</v>
      </c>
      <c r="C34">
        <v>100</v>
      </c>
      <c r="D34">
        <v>120</v>
      </c>
      <c r="E34">
        <v>125</v>
      </c>
      <c r="F34">
        <v>12.5</v>
      </c>
      <c r="G34">
        <v>1.4</v>
      </c>
    </row>
    <row r="35" spans="2:7" x14ac:dyDescent="0.25">
      <c r="B35">
        <v>60</v>
      </c>
      <c r="C35">
        <v>100</v>
      </c>
      <c r="D35">
        <v>125</v>
      </c>
      <c r="E35">
        <v>130</v>
      </c>
      <c r="F35">
        <v>13</v>
      </c>
      <c r="G35">
        <v>1.8</v>
      </c>
    </row>
    <row r="36" spans="2:7" x14ac:dyDescent="0.25">
      <c r="B36">
        <v>80</v>
      </c>
      <c r="C36">
        <v>80</v>
      </c>
      <c r="D36">
        <v>110</v>
      </c>
      <c r="E36">
        <v>120</v>
      </c>
      <c r="F36">
        <v>12</v>
      </c>
      <c r="G36">
        <v>1.9</v>
      </c>
    </row>
    <row r="37" spans="2:7" x14ac:dyDescent="0.25">
      <c r="B37">
        <v>70</v>
      </c>
      <c r="C37">
        <v>90</v>
      </c>
      <c r="D37">
        <v>120</v>
      </c>
      <c r="E37">
        <v>125</v>
      </c>
      <c r="F37">
        <v>12.5</v>
      </c>
      <c r="G37">
        <v>1.7</v>
      </c>
    </row>
    <row r="38" spans="2:7" x14ac:dyDescent="0.25">
      <c r="B38">
        <v>70</v>
      </c>
      <c r="C38">
        <v>90</v>
      </c>
      <c r="D38">
        <v>110</v>
      </c>
      <c r="E38">
        <v>120</v>
      </c>
      <c r="F38">
        <v>12</v>
      </c>
      <c r="G38">
        <v>2</v>
      </c>
    </row>
    <row r="39" spans="2:7" x14ac:dyDescent="0.25">
      <c r="B39" s="7"/>
      <c r="C39" s="7"/>
      <c r="D39" s="7"/>
      <c r="E39" s="7"/>
    </row>
    <row r="40" spans="2:7" x14ac:dyDescent="0.25">
      <c r="B40">
        <v>60</v>
      </c>
      <c r="C40">
        <v>70</v>
      </c>
      <c r="D40">
        <v>80</v>
      </c>
      <c r="E40">
        <v>85</v>
      </c>
      <c r="F40">
        <v>11</v>
      </c>
      <c r="G40">
        <v>2.7</v>
      </c>
    </row>
    <row r="41" spans="2:7" x14ac:dyDescent="0.25">
      <c r="B41">
        <v>90</v>
      </c>
      <c r="C41">
        <v>100</v>
      </c>
      <c r="D41">
        <v>100</v>
      </c>
      <c r="E41">
        <v>110</v>
      </c>
      <c r="F41">
        <v>11</v>
      </c>
      <c r="G41">
        <v>1.3</v>
      </c>
    </row>
    <row r="42" spans="2:7" x14ac:dyDescent="0.25">
      <c r="B42">
        <v>60</v>
      </c>
      <c r="C42">
        <v>90</v>
      </c>
      <c r="D42">
        <v>120</v>
      </c>
      <c r="E42">
        <v>125</v>
      </c>
      <c r="F42">
        <v>12.5</v>
      </c>
      <c r="G42">
        <v>2.2999999999999998</v>
      </c>
    </row>
    <row r="43" spans="2:7" x14ac:dyDescent="0.25">
      <c r="B43">
        <v>90</v>
      </c>
      <c r="C43">
        <v>90</v>
      </c>
      <c r="D43">
        <v>110</v>
      </c>
      <c r="E43">
        <v>115</v>
      </c>
      <c r="F43">
        <v>13</v>
      </c>
      <c r="G43">
        <v>2.1</v>
      </c>
    </row>
    <row r="44" spans="2:7" x14ac:dyDescent="0.25">
      <c r="B44">
        <v>70</v>
      </c>
      <c r="C44">
        <v>95</v>
      </c>
      <c r="D44">
        <v>130</v>
      </c>
      <c r="E44">
        <v>140</v>
      </c>
      <c r="F44">
        <v>14</v>
      </c>
      <c r="G44">
        <v>4</v>
      </c>
    </row>
    <row r="45" spans="2:7" x14ac:dyDescent="0.25">
      <c r="B45">
        <v>70</v>
      </c>
      <c r="C45">
        <v>100</v>
      </c>
      <c r="D45">
        <v>135</v>
      </c>
      <c r="E45">
        <v>145</v>
      </c>
      <c r="F45">
        <v>14.5</v>
      </c>
      <c r="G45">
        <v>1.7</v>
      </c>
    </row>
    <row r="46" spans="2:7" x14ac:dyDescent="0.25">
      <c r="B46" s="7"/>
      <c r="C46" s="7"/>
      <c r="D46" s="7"/>
      <c r="E46" s="7"/>
    </row>
    <row r="47" spans="2:7" x14ac:dyDescent="0.25">
      <c r="B47">
        <v>60</v>
      </c>
      <c r="C47">
        <v>80</v>
      </c>
      <c r="D47">
        <v>130</v>
      </c>
      <c r="E47">
        <v>135</v>
      </c>
      <c r="F47">
        <v>13.5</v>
      </c>
      <c r="G47">
        <v>1.8</v>
      </c>
    </row>
    <row r="48" spans="2:7" x14ac:dyDescent="0.25">
      <c r="B48">
        <v>90</v>
      </c>
      <c r="C48" s="7"/>
      <c r="D48" s="7"/>
      <c r="E48" s="7"/>
    </row>
    <row r="49" spans="2:7" x14ac:dyDescent="0.25">
      <c r="B49">
        <v>70</v>
      </c>
      <c r="C49">
        <v>70</v>
      </c>
      <c r="D49">
        <v>105</v>
      </c>
      <c r="E49">
        <v>110</v>
      </c>
      <c r="F49">
        <v>11</v>
      </c>
      <c r="G49">
        <v>2.5</v>
      </c>
    </row>
    <row r="50" spans="2:7" x14ac:dyDescent="0.25">
      <c r="B50">
        <v>60</v>
      </c>
      <c r="C50">
        <v>75</v>
      </c>
      <c r="D50" s="8">
        <v>95</v>
      </c>
      <c r="E50" s="15">
        <v>105</v>
      </c>
      <c r="F50" s="15">
        <v>12</v>
      </c>
      <c r="G50" s="15">
        <v>1.7</v>
      </c>
    </row>
    <row r="51" spans="2:7" x14ac:dyDescent="0.25">
      <c r="B51">
        <v>70</v>
      </c>
      <c r="C51">
        <v>100</v>
      </c>
      <c r="D51" s="8">
        <v>120</v>
      </c>
      <c r="E51" s="15">
        <v>130</v>
      </c>
      <c r="F51" s="15">
        <v>13.5</v>
      </c>
      <c r="G51" s="15">
        <v>3.1</v>
      </c>
    </row>
    <row r="52" spans="2:7" x14ac:dyDescent="0.25">
      <c r="B52">
        <v>80</v>
      </c>
      <c r="C52">
        <v>80</v>
      </c>
      <c r="D52" s="8">
        <v>135</v>
      </c>
      <c r="E52" s="15">
        <v>140</v>
      </c>
      <c r="F52" s="15">
        <v>14</v>
      </c>
      <c r="G52" s="15">
        <v>3.3</v>
      </c>
    </row>
    <row r="53" spans="2:7" x14ac:dyDescent="0.25">
      <c r="B53">
        <v>60</v>
      </c>
      <c r="C53">
        <v>80</v>
      </c>
      <c r="D53" s="8">
        <v>90</v>
      </c>
      <c r="E53" s="15">
        <v>100</v>
      </c>
      <c r="F53" s="15">
        <v>10</v>
      </c>
      <c r="G53" s="15">
        <v>1.8</v>
      </c>
    </row>
    <row r="54" spans="2:7" x14ac:dyDescent="0.25">
      <c r="B54">
        <v>50</v>
      </c>
      <c r="C54">
        <v>100</v>
      </c>
      <c r="D54" s="8">
        <v>140</v>
      </c>
      <c r="E54" s="15">
        <v>150</v>
      </c>
      <c r="F54" s="15">
        <v>15</v>
      </c>
      <c r="G54" s="15">
        <v>3.6</v>
      </c>
    </row>
    <row r="55" spans="2:7" x14ac:dyDescent="0.25">
      <c r="B55">
        <v>60</v>
      </c>
      <c r="C55">
        <v>80</v>
      </c>
      <c r="D55" s="8">
        <v>140</v>
      </c>
      <c r="E55" s="15">
        <v>145</v>
      </c>
      <c r="F55" s="15">
        <v>14.5</v>
      </c>
      <c r="G55" s="15">
        <v>2.4</v>
      </c>
    </row>
    <row r="56" spans="2:7" x14ac:dyDescent="0.25">
      <c r="B56">
        <v>50</v>
      </c>
      <c r="C56">
        <v>75</v>
      </c>
      <c r="D56" s="8">
        <v>105</v>
      </c>
      <c r="E56" s="15">
        <v>120</v>
      </c>
      <c r="F56" s="15">
        <v>12</v>
      </c>
      <c r="G56" s="15">
        <v>1.9</v>
      </c>
    </row>
    <row r="57" spans="2:7" x14ac:dyDescent="0.25">
      <c r="B57">
        <v>60</v>
      </c>
      <c r="C57">
        <v>65</v>
      </c>
      <c r="D57" s="8">
        <v>70</v>
      </c>
      <c r="E57" s="15">
        <v>80</v>
      </c>
      <c r="F57" s="15">
        <v>8</v>
      </c>
      <c r="G57" s="15">
        <v>1.5</v>
      </c>
    </row>
    <row r="58" spans="2:7" x14ac:dyDescent="0.25">
      <c r="B58">
        <v>60</v>
      </c>
      <c r="C58">
        <v>95</v>
      </c>
      <c r="D58" s="8">
        <v>105</v>
      </c>
      <c r="E58" s="15">
        <v>115</v>
      </c>
      <c r="F58" s="15">
        <v>11.5</v>
      </c>
      <c r="G58" s="15">
        <v>1.2</v>
      </c>
    </row>
    <row r="59" spans="2:7" x14ac:dyDescent="0.25">
      <c r="B59">
        <v>70</v>
      </c>
      <c r="C59">
        <v>75</v>
      </c>
      <c r="D59" s="8">
        <v>130</v>
      </c>
      <c r="E59" s="15">
        <v>140</v>
      </c>
      <c r="F59" s="15">
        <v>14</v>
      </c>
      <c r="G59" s="15">
        <v>2.4</v>
      </c>
    </row>
    <row r="60" spans="2:7" x14ac:dyDescent="0.25">
      <c r="B60">
        <v>70</v>
      </c>
      <c r="C60">
        <v>75</v>
      </c>
      <c r="D60" s="8">
        <v>90</v>
      </c>
      <c r="E60" s="15">
        <v>100</v>
      </c>
      <c r="F60" s="15">
        <v>10</v>
      </c>
      <c r="G60" s="15">
        <v>1.5</v>
      </c>
    </row>
    <row r="61" spans="2:7" x14ac:dyDescent="0.25">
      <c r="B61">
        <v>80</v>
      </c>
      <c r="C61">
        <v>85</v>
      </c>
      <c r="D61" s="8">
        <v>100</v>
      </c>
      <c r="E61" s="15">
        <v>110</v>
      </c>
      <c r="F61" s="15">
        <v>11</v>
      </c>
      <c r="G61" s="15">
        <v>1.6</v>
      </c>
    </row>
    <row r="62" spans="2:7" x14ac:dyDescent="0.25">
      <c r="B62">
        <v>90</v>
      </c>
      <c r="C62">
        <v>95</v>
      </c>
      <c r="D62" s="8">
        <v>115</v>
      </c>
      <c r="E62" s="15">
        <v>120</v>
      </c>
      <c r="F62" s="15">
        <v>12</v>
      </c>
      <c r="G62" s="15">
        <v>3</v>
      </c>
    </row>
    <row r="63" spans="2:7" x14ac:dyDescent="0.25">
      <c r="B63">
        <v>70</v>
      </c>
      <c r="C63">
        <v>75</v>
      </c>
      <c r="D63" s="8">
        <v>90</v>
      </c>
      <c r="E63" s="15">
        <v>95</v>
      </c>
      <c r="F63" s="15">
        <v>9.5</v>
      </c>
      <c r="G63" s="15">
        <v>1.5</v>
      </c>
    </row>
    <row r="64" spans="2:7" x14ac:dyDescent="0.25">
      <c r="B64">
        <v>40</v>
      </c>
      <c r="C64">
        <v>90</v>
      </c>
      <c r="D64" s="8">
        <v>130</v>
      </c>
      <c r="E64" s="15">
        <v>135</v>
      </c>
      <c r="F64" s="15">
        <v>13.5</v>
      </c>
      <c r="G64" s="15">
        <v>2.4</v>
      </c>
    </row>
    <row r="65" spans="2:7" x14ac:dyDescent="0.25">
      <c r="B65">
        <v>70</v>
      </c>
      <c r="C65">
        <v>110</v>
      </c>
      <c r="D65" s="8">
        <v>115</v>
      </c>
      <c r="E65" s="15">
        <v>120</v>
      </c>
      <c r="F65" s="15">
        <v>12</v>
      </c>
      <c r="G65" s="15">
        <v>2.2000000000000002</v>
      </c>
    </row>
    <row r="66" spans="2:7" x14ac:dyDescent="0.25">
      <c r="B66">
        <v>70</v>
      </c>
      <c r="C66">
        <v>85</v>
      </c>
      <c r="D66" s="8">
        <v>120</v>
      </c>
      <c r="E66" s="15">
        <v>125</v>
      </c>
      <c r="F66" s="15">
        <v>12.5</v>
      </c>
      <c r="G66" s="15">
        <v>2.9</v>
      </c>
    </row>
    <row r="67" spans="2:7" x14ac:dyDescent="0.25">
      <c r="B67">
        <v>70</v>
      </c>
      <c r="C67">
        <v>90</v>
      </c>
      <c r="D67" s="8">
        <v>130</v>
      </c>
      <c r="E67" s="15">
        <v>135</v>
      </c>
      <c r="F67" s="15">
        <v>15</v>
      </c>
      <c r="G67" s="15">
        <v>2.5</v>
      </c>
    </row>
    <row r="68" spans="2:7" x14ac:dyDescent="0.25">
      <c r="B68">
        <v>60</v>
      </c>
      <c r="C68">
        <v>70</v>
      </c>
      <c r="D68" s="8">
        <v>95</v>
      </c>
      <c r="E68" s="15">
        <v>105</v>
      </c>
      <c r="F68" s="15">
        <v>10.5</v>
      </c>
      <c r="G68" s="15">
        <v>1.6</v>
      </c>
    </row>
    <row r="69" spans="2:7" x14ac:dyDescent="0.25">
      <c r="B69">
        <v>60</v>
      </c>
      <c r="C69">
        <v>70</v>
      </c>
      <c r="D69" s="8">
        <v>100</v>
      </c>
      <c r="E69" s="15">
        <v>105</v>
      </c>
      <c r="F69" s="15">
        <v>10.5</v>
      </c>
      <c r="G69" s="15">
        <v>2.1</v>
      </c>
    </row>
    <row r="70" spans="2:7" x14ac:dyDescent="0.25">
      <c r="B70">
        <v>60</v>
      </c>
      <c r="C70">
        <v>60</v>
      </c>
      <c r="D70" s="8">
        <v>60</v>
      </c>
      <c r="E70" s="15">
        <v>70</v>
      </c>
    </row>
    <row r="71" spans="2:7" x14ac:dyDescent="0.25">
      <c r="B71">
        <v>70</v>
      </c>
      <c r="C71">
        <v>100</v>
      </c>
      <c r="D71" s="8">
        <v>110</v>
      </c>
      <c r="E71" s="15">
        <v>115</v>
      </c>
      <c r="F71" s="15">
        <v>11.5</v>
      </c>
      <c r="G71" s="15">
        <v>1.9</v>
      </c>
    </row>
    <row r="72" spans="2:7" x14ac:dyDescent="0.25">
      <c r="B72">
        <v>60</v>
      </c>
      <c r="C72">
        <v>85</v>
      </c>
      <c r="D72" s="8">
        <v>115</v>
      </c>
      <c r="E72" s="15">
        <v>120</v>
      </c>
      <c r="F72" s="15">
        <v>13</v>
      </c>
      <c r="G72" s="15">
        <v>2.7</v>
      </c>
    </row>
    <row r="73" spans="2:7" x14ac:dyDescent="0.25">
      <c r="B73">
        <v>70</v>
      </c>
      <c r="C73">
        <v>95</v>
      </c>
      <c r="D73" s="8">
        <v>140</v>
      </c>
      <c r="E73" s="15">
        <v>145</v>
      </c>
      <c r="F73" s="15">
        <v>13.5</v>
      </c>
      <c r="G73" s="15">
        <v>3.9</v>
      </c>
    </row>
    <row r="74" spans="2:7" x14ac:dyDescent="0.25">
      <c r="B74">
        <v>80</v>
      </c>
      <c r="C74" s="7"/>
      <c r="D74" s="7"/>
      <c r="E74" s="7"/>
    </row>
    <row r="75" spans="2:7" x14ac:dyDescent="0.25">
      <c r="B75">
        <v>60</v>
      </c>
      <c r="C75" s="7"/>
      <c r="D75" s="7"/>
      <c r="E75" s="7"/>
    </row>
    <row r="76" spans="2:7" x14ac:dyDescent="0.25">
      <c r="B76">
        <v>60</v>
      </c>
      <c r="C76" s="7"/>
      <c r="D76" s="7"/>
      <c r="E76" s="7"/>
    </row>
    <row r="77" spans="2:7" x14ac:dyDescent="0.25">
      <c r="B77">
        <v>40</v>
      </c>
      <c r="C77" s="7"/>
      <c r="D77" s="7"/>
      <c r="E77" s="7"/>
    </row>
    <row r="78" spans="2:7" x14ac:dyDescent="0.25">
      <c r="B78">
        <v>50</v>
      </c>
      <c r="C78">
        <v>70</v>
      </c>
      <c r="D78" s="7"/>
      <c r="E78" s="7"/>
    </row>
    <row r="79" spans="2:7" x14ac:dyDescent="0.25">
      <c r="B79">
        <v>60</v>
      </c>
      <c r="C79">
        <v>60</v>
      </c>
      <c r="D79" s="7"/>
      <c r="E79" s="7"/>
    </row>
    <row r="80" spans="2:7" x14ac:dyDescent="0.25">
      <c r="B80">
        <v>70</v>
      </c>
      <c r="C80">
        <v>70</v>
      </c>
      <c r="D80">
        <v>105</v>
      </c>
      <c r="E80">
        <v>110</v>
      </c>
      <c r="F80">
        <v>11</v>
      </c>
      <c r="G80">
        <v>2</v>
      </c>
    </row>
    <row r="81" spans="1:7" x14ac:dyDescent="0.25">
      <c r="B81">
        <v>55</v>
      </c>
      <c r="C81">
        <v>85</v>
      </c>
      <c r="D81">
        <v>110</v>
      </c>
      <c r="E81">
        <v>115</v>
      </c>
      <c r="F81">
        <v>11.5</v>
      </c>
      <c r="G81">
        <v>2.9</v>
      </c>
    </row>
    <row r="82" spans="1:7" x14ac:dyDescent="0.25">
      <c r="B82">
        <v>60</v>
      </c>
      <c r="C82">
        <v>60</v>
      </c>
      <c r="D82">
        <v>65</v>
      </c>
      <c r="E82">
        <v>70</v>
      </c>
      <c r="F82">
        <v>7</v>
      </c>
      <c r="G82">
        <v>3.3</v>
      </c>
    </row>
    <row r="83" spans="1:7" x14ac:dyDescent="0.25">
      <c r="B83" s="7"/>
      <c r="C83" s="7"/>
      <c r="D83" s="7"/>
      <c r="E83" s="7"/>
    </row>
    <row r="84" spans="1:7" x14ac:dyDescent="0.25">
      <c r="B84">
        <v>30</v>
      </c>
      <c r="C84">
        <v>45</v>
      </c>
      <c r="D84">
        <v>60</v>
      </c>
      <c r="E84">
        <v>70</v>
      </c>
      <c r="F84">
        <v>7</v>
      </c>
      <c r="G84">
        <v>2</v>
      </c>
    </row>
    <row r="85" spans="1:7" x14ac:dyDescent="0.25">
      <c r="B85">
        <v>50</v>
      </c>
      <c r="C85">
        <v>80</v>
      </c>
      <c r="D85">
        <v>115</v>
      </c>
      <c r="E85">
        <v>120</v>
      </c>
      <c r="F85">
        <v>12</v>
      </c>
      <c r="G85">
        <v>3</v>
      </c>
    </row>
    <row r="93" spans="1:7" x14ac:dyDescent="0.25">
      <c r="A93" t="s">
        <v>87</v>
      </c>
      <c r="B93">
        <f>COUNT(B3:B88)</f>
        <v>80</v>
      </c>
      <c r="C93">
        <f>COUNT(C3:C88)</f>
        <v>73</v>
      </c>
      <c r="D93">
        <f>COUNT(D3:D88)</f>
        <v>69</v>
      </c>
      <c r="E93">
        <f>COUNT(E3:E88)</f>
        <v>69</v>
      </c>
      <c r="F93">
        <f t="shared" ref="F93:G93" si="0">COUNT(F3:F88)</f>
        <v>61</v>
      </c>
      <c r="G93">
        <f t="shared" si="0"/>
        <v>61</v>
      </c>
    </row>
    <row r="94" spans="1:7" x14ac:dyDescent="0.25">
      <c r="B94" s="4">
        <f>1-(B93/83)</f>
        <v>3.6144578313253017E-2</v>
      </c>
      <c r="C94" s="4">
        <f>1-(C93/83)</f>
        <v>0.12048192771084343</v>
      </c>
      <c r="D94" s="4">
        <f>1-(D93/83)</f>
        <v>0.16867469879518071</v>
      </c>
      <c r="E94" s="4">
        <f>1-(E93/83)</f>
        <v>0.16867469879518071</v>
      </c>
      <c r="F94" s="4">
        <f t="shared" ref="F94:G94" si="1">1-(F93/83)</f>
        <v>0.26506024096385539</v>
      </c>
      <c r="G94" s="4">
        <f t="shared" si="1"/>
        <v>0.26506024096385539</v>
      </c>
    </row>
    <row r="96" spans="1:7" x14ac:dyDescent="0.25">
      <c r="A96" t="s">
        <v>47</v>
      </c>
      <c r="B96" s="12">
        <f>AVERAGE(B3:B92)</f>
        <v>64.4375</v>
      </c>
      <c r="C96" s="12">
        <f>AVERAGE(C3:C92)</f>
        <v>80.753424657534254</v>
      </c>
      <c r="D96" s="12">
        <f>AVERAGE(D3:D92)</f>
        <v>103.04347826086956</v>
      </c>
      <c r="E96" s="12">
        <f>AVERAGE(E3:E92)</f>
        <v>108.98550724637681</v>
      </c>
      <c r="F96" s="12">
        <f t="shared" ref="F96:G96" si="2">AVERAGE(F3:F92)</f>
        <v>11.647540983606557</v>
      </c>
      <c r="G96" s="37">
        <f t="shared" si="2"/>
        <v>2.2081967213114755</v>
      </c>
    </row>
    <row r="97" spans="1:7" x14ac:dyDescent="0.25">
      <c r="A97" t="s">
        <v>48</v>
      </c>
      <c r="B97" s="12">
        <f>AVEDEV(B3:B92)</f>
        <v>12.0484375</v>
      </c>
      <c r="C97" s="12">
        <f>AVEDEV(C3:C92)</f>
        <v>11.846500281478699</v>
      </c>
      <c r="D97" s="12">
        <f>AVEDEV(D3:D92)</f>
        <v>18.21045998739762</v>
      </c>
      <c r="E97" s="12">
        <f>AVEDEV(E3:E92)</f>
        <v>19.495904221802157</v>
      </c>
      <c r="F97" s="12">
        <f t="shared" ref="F97:G97" si="3">AVEDEV(F3:F92)</f>
        <v>1.5337274926095132</v>
      </c>
      <c r="G97" s="12">
        <f t="shared" si="3"/>
        <v>0.53453372749260952</v>
      </c>
    </row>
    <row r="98" spans="1:7" x14ac:dyDescent="0.25">
      <c r="A98" t="s">
        <v>49</v>
      </c>
      <c r="B98" s="13">
        <f>VARP(B3:B92)</f>
        <v>264.99609375</v>
      </c>
      <c r="C98" s="13">
        <f>VARP(C3:C92)</f>
        <v>226.48714580596734</v>
      </c>
      <c r="D98" s="13">
        <f>VARP(D3:D92)</f>
        <v>533.49086326402016</v>
      </c>
      <c r="E98" s="13">
        <f>VARP(E3:E92)</f>
        <v>698.9708044528461</v>
      </c>
      <c r="F98" s="13">
        <f t="shared" ref="F98:G98" si="4">VARP(F3:F92)</f>
        <v>3.8962644450416555</v>
      </c>
      <c r="G98" s="13">
        <f t="shared" si="4"/>
        <v>0.43124428916957708</v>
      </c>
    </row>
    <row r="99" spans="1:7" x14ac:dyDescent="0.25">
      <c r="A99" t="s">
        <v>50</v>
      </c>
      <c r="B99" s="13">
        <f>STDEVP(B3:B92)</f>
        <v>16.278700616142554</v>
      </c>
      <c r="C99" s="13">
        <f>STDEVP(C3:C92)</f>
        <v>15.049489885240874</v>
      </c>
      <c r="D99" s="13">
        <f>STDEVP(D3:D92)</f>
        <v>23.097421138820241</v>
      </c>
      <c r="E99" s="13">
        <f>STDEVP(E3:E92)</f>
        <v>26.438055988533765</v>
      </c>
      <c r="F99" s="13">
        <f t="shared" ref="F99:G99" si="5">STDEVP(F3:F92)</f>
        <v>1.9738957533369526</v>
      </c>
      <c r="G99" s="13">
        <f t="shared" si="5"/>
        <v>0.65669192866181714</v>
      </c>
    </row>
    <row r="100" spans="1:7" x14ac:dyDescent="0.25">
      <c r="A100" t="s">
        <v>51</v>
      </c>
      <c r="B100" s="14">
        <f>B99/B96</f>
        <v>0.25262774962005902</v>
      </c>
      <c r="C100" s="14">
        <f>C99/C96</f>
        <v>0.18636348797668933</v>
      </c>
      <c r="D100" s="14">
        <f>D99/D96</f>
        <v>0.22415218826703187</v>
      </c>
      <c r="E100" s="14">
        <f>E99/E96</f>
        <v>0.24258322649053587</v>
      </c>
      <c r="F100" s="14">
        <f t="shared" ref="F100:G100" si="6">F99/F96</f>
        <v>0.16946888241175806</v>
      </c>
      <c r="G100" s="14">
        <f t="shared" si="6"/>
        <v>0.29738832701091938</v>
      </c>
    </row>
    <row r="101" spans="1:7" x14ac:dyDescent="0.25">
      <c r="A101" t="s">
        <v>55</v>
      </c>
      <c r="B101" s="13"/>
      <c r="C101" s="13"/>
      <c r="D101" s="13"/>
      <c r="E101" s="13"/>
      <c r="F101" s="13"/>
      <c r="G101" s="13"/>
    </row>
    <row r="102" spans="1:7" x14ac:dyDescent="0.25">
      <c r="A102" t="s">
        <v>52</v>
      </c>
      <c r="B102" s="13">
        <f>(MAX(B3:B92)-MIN(B3:B92))/AVERAGE(B3:B92)</f>
        <v>1.396702230843841</v>
      </c>
      <c r="C102" s="13">
        <f>(MAX(C3:C92)-MIN(C3:C92))/AVERAGE(C3:C92)</f>
        <v>0.99067005937234931</v>
      </c>
      <c r="D102" s="13">
        <f>(MAX(D3:D92)-MIN(D3:D92))/AVERAGE(D3:D92)</f>
        <v>1.018987341772152</v>
      </c>
      <c r="E102" s="13">
        <f>(MAX(E3:E92)-MIN(E3:E92))/AVERAGE(E3:E92)</f>
        <v>1.2845744680851063</v>
      </c>
      <c r="F102" s="13">
        <f t="shared" ref="F102:G102" si="7">(MAX(F3:F92)-MIN(F3:F92))/AVERAGE(F3:F92)</f>
        <v>0.68684025334271637</v>
      </c>
      <c r="G102" s="13">
        <f t="shared" si="7"/>
        <v>1.2680029695619894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2</vt:i4>
      </vt:variant>
    </vt:vector>
  </HeadingPairs>
  <TitlesOfParts>
    <vt:vector size="15" baseType="lpstr">
      <vt:lpstr>1</vt:lpstr>
      <vt:lpstr>ДиспМ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Meteorology 2018</vt:lpstr>
      <vt:lpstr>Container seed germination</vt:lpstr>
      <vt:lpstr>ДиаЦвет</vt:lpstr>
      <vt:lpstr>ДиаРазмер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Novikov</dc:creator>
  <cp:lastModifiedBy>Arthur Novikov</cp:lastModifiedBy>
  <cp:lastPrinted>2018-11-20T07:38:22Z</cp:lastPrinted>
  <dcterms:created xsi:type="dcterms:W3CDTF">2018-05-26T12:49:13Z</dcterms:created>
  <dcterms:modified xsi:type="dcterms:W3CDTF">2019-07-21T22:14:17Z</dcterms:modified>
</cp:coreProperties>
</file>