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SUS\Desktop\DERECHA\00000004 - PAPERS GERMAN 2019 -20 - 21  - 22\A  36  -  ACCEPTED -FLUIDS - 09 04 2023\ACCEPTED\PROOFREADINGS\"/>
    </mc:Choice>
  </mc:AlternateContent>
  <bookViews>
    <workbookView xWindow="-120" yWindow="-120" windowWidth="29040" windowHeight="158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73" i="1" l="1"/>
  <c r="Q173" i="1" s="1"/>
  <c r="R173" i="1" s="1"/>
  <c r="P173" i="1"/>
  <c r="O174" i="1"/>
  <c r="Q174" i="1" s="1"/>
  <c r="R174" i="1" s="1"/>
  <c r="P174" i="1"/>
  <c r="O175" i="1"/>
  <c r="Q175" i="1" s="1"/>
  <c r="R175" i="1" s="1"/>
  <c r="P175" i="1"/>
  <c r="O176" i="1"/>
  <c r="Q176" i="1" s="1"/>
  <c r="R176" i="1" s="1"/>
  <c r="P176" i="1"/>
  <c r="O177" i="1"/>
  <c r="Q177" i="1" s="1"/>
  <c r="R177" i="1" s="1"/>
  <c r="P177" i="1"/>
  <c r="E177" i="1"/>
  <c r="E176" i="1"/>
  <c r="E175" i="1"/>
  <c r="E174" i="1"/>
  <c r="E173" i="1"/>
  <c r="L66" i="1"/>
  <c r="P66" i="1" s="1"/>
  <c r="L65" i="1"/>
  <c r="O65" i="1" s="1"/>
  <c r="Q65" i="1" s="1"/>
  <c r="R65" i="1" s="1"/>
  <c r="L64" i="1"/>
  <c r="P64" i="1" s="1"/>
  <c r="L63" i="1"/>
  <c r="E63" i="1" s="1"/>
  <c r="L62" i="1"/>
  <c r="E62" i="1" s="1"/>
  <c r="L61" i="1"/>
  <c r="P61" i="1" s="1"/>
  <c r="L60" i="1"/>
  <c r="O60" i="1" s="1"/>
  <c r="Q60" i="1" s="1"/>
  <c r="R60" i="1" s="1"/>
  <c r="L59" i="1"/>
  <c r="E59" i="1" s="1"/>
  <c r="L58" i="1"/>
  <c r="P58" i="1" s="1"/>
  <c r="L57" i="1"/>
  <c r="O57" i="1" s="1"/>
  <c r="Q57" i="1" s="1"/>
  <c r="R57" i="1" s="1"/>
  <c r="L56" i="1"/>
  <c r="E56" i="1" s="1"/>
  <c r="L55" i="1"/>
  <c r="E55" i="1" s="1"/>
  <c r="L54" i="1"/>
  <c r="E54" i="1" s="1"/>
  <c r="L53" i="1"/>
  <c r="P53" i="1" s="1"/>
  <c r="L52" i="1"/>
  <c r="O52" i="1" s="1"/>
  <c r="Q52" i="1" s="1"/>
  <c r="R52" i="1" s="1"/>
  <c r="L51" i="1"/>
  <c r="E51" i="1" s="1"/>
  <c r="L49" i="1"/>
  <c r="P49" i="1" s="1"/>
  <c r="L48" i="1"/>
  <c r="O48" i="1" s="1"/>
  <c r="Q48" i="1" s="1"/>
  <c r="R48" i="1" s="1"/>
  <c r="L47" i="1"/>
  <c r="P47" i="1" s="1"/>
  <c r="L46" i="1"/>
  <c r="E46" i="1" s="1"/>
  <c r="L45" i="1"/>
  <c r="E45" i="1" s="1"/>
  <c r="L44" i="1"/>
  <c r="P44" i="1" s="1"/>
  <c r="L43" i="1"/>
  <c r="O43" i="1" s="1"/>
  <c r="Q43" i="1" s="1"/>
  <c r="R43" i="1" s="1"/>
  <c r="L42" i="1"/>
  <c r="E42" i="1" s="1"/>
  <c r="L41" i="1"/>
  <c r="P41" i="1" s="1"/>
  <c r="L40" i="1"/>
  <c r="O40" i="1" s="1"/>
  <c r="Q40" i="1" s="1"/>
  <c r="R40" i="1" s="1"/>
  <c r="L38" i="1"/>
  <c r="E38" i="1" s="1"/>
  <c r="L37" i="1"/>
  <c r="E37" i="1" s="1"/>
  <c r="L36" i="1"/>
  <c r="E36" i="1" s="1"/>
  <c r="L35" i="1"/>
  <c r="P35" i="1" s="1"/>
  <c r="P43" i="1" l="1"/>
  <c r="E52" i="1"/>
  <c r="O42" i="1"/>
  <c r="Q42" i="1" s="1"/>
  <c r="R42" i="1" s="1"/>
  <c r="E64" i="1"/>
  <c r="E43" i="1"/>
  <c r="E44" i="1"/>
  <c r="O56" i="1"/>
  <c r="Q56" i="1" s="1"/>
  <c r="R56" i="1" s="1"/>
  <c r="P56" i="1"/>
  <c r="E35" i="1"/>
  <c r="F175" i="1"/>
  <c r="O35" i="1"/>
  <c r="Q35" i="1" s="1"/>
  <c r="R35" i="1" s="1"/>
  <c r="F35" i="1" s="1"/>
  <c r="P42" i="1"/>
  <c r="F42" i="1" s="1"/>
  <c r="P65" i="1"/>
  <c r="F65" i="1" s="1"/>
  <c r="F174" i="1"/>
  <c r="P48" i="1"/>
  <c r="F48" i="1" s="1"/>
  <c r="O66" i="1"/>
  <c r="Q66" i="1" s="1"/>
  <c r="R66" i="1" s="1"/>
  <c r="F66" i="1" s="1"/>
  <c r="F177" i="1"/>
  <c r="F173" i="1"/>
  <c r="O38" i="1"/>
  <c r="Q38" i="1" s="1"/>
  <c r="R38" i="1" s="1"/>
  <c r="O53" i="1"/>
  <c r="Q53" i="1" s="1"/>
  <c r="R53" i="1" s="1"/>
  <c r="P60" i="1"/>
  <c r="F60" i="1" s="1"/>
  <c r="F176" i="1"/>
  <c r="P38" i="1"/>
  <c r="F43" i="1"/>
  <c r="E47" i="1"/>
  <c r="O51" i="1"/>
  <c r="Q51" i="1" s="1"/>
  <c r="R51" i="1" s="1"/>
  <c r="P57" i="1"/>
  <c r="F57" i="1" s="1"/>
  <c r="E61" i="1"/>
  <c r="O64" i="1"/>
  <c r="Q64" i="1" s="1"/>
  <c r="R64" i="1" s="1"/>
  <c r="F64" i="1" s="1"/>
  <c r="P40" i="1"/>
  <c r="F40" i="1" s="1"/>
  <c r="O47" i="1"/>
  <c r="Q47" i="1" s="1"/>
  <c r="R47" i="1" s="1"/>
  <c r="F47" i="1" s="1"/>
  <c r="O61" i="1"/>
  <c r="Q61" i="1" s="1"/>
  <c r="R61" i="1" s="1"/>
  <c r="F61" i="1" s="1"/>
  <c r="O59" i="1"/>
  <c r="Q59" i="1" s="1"/>
  <c r="R59" i="1" s="1"/>
  <c r="P51" i="1"/>
  <c r="O44" i="1"/>
  <c r="Q44" i="1" s="1"/>
  <c r="R44" i="1" s="1"/>
  <c r="F44" i="1" s="1"/>
  <c r="P52" i="1"/>
  <c r="F52" i="1" s="1"/>
  <c r="P59" i="1"/>
  <c r="E53" i="1"/>
  <c r="E60" i="1"/>
  <c r="F53" i="1"/>
  <c r="O63" i="1"/>
  <c r="Q63" i="1" s="1"/>
  <c r="R63" i="1" s="1"/>
  <c r="O36" i="1"/>
  <c r="Q36" i="1" s="1"/>
  <c r="R36" i="1" s="1"/>
  <c r="P37" i="1"/>
  <c r="O45" i="1"/>
  <c r="Q45" i="1" s="1"/>
  <c r="R45" i="1" s="1"/>
  <c r="P46" i="1"/>
  <c r="O54" i="1"/>
  <c r="Q54" i="1" s="1"/>
  <c r="R54" i="1" s="1"/>
  <c r="P55" i="1"/>
  <c r="O62" i="1"/>
  <c r="Q62" i="1" s="1"/>
  <c r="R62" i="1" s="1"/>
  <c r="P63" i="1"/>
  <c r="P36" i="1"/>
  <c r="E41" i="1"/>
  <c r="P45" i="1"/>
  <c r="E49" i="1"/>
  <c r="P54" i="1"/>
  <c r="E58" i="1"/>
  <c r="P62" i="1"/>
  <c r="E66" i="1"/>
  <c r="O37" i="1"/>
  <c r="Q37" i="1" s="1"/>
  <c r="R37" i="1" s="1"/>
  <c r="O46" i="1"/>
  <c r="Q46" i="1" s="1"/>
  <c r="R46" i="1" s="1"/>
  <c r="O55" i="1"/>
  <c r="Q55" i="1" s="1"/>
  <c r="R55" i="1" s="1"/>
  <c r="E40" i="1"/>
  <c r="E48" i="1"/>
  <c r="E57" i="1"/>
  <c r="E65" i="1"/>
  <c r="O41" i="1"/>
  <c r="Q41" i="1" s="1"/>
  <c r="R41" i="1" s="1"/>
  <c r="F41" i="1" s="1"/>
  <c r="O49" i="1"/>
  <c r="Q49" i="1" s="1"/>
  <c r="R49" i="1" s="1"/>
  <c r="F49" i="1" s="1"/>
  <c r="O58" i="1"/>
  <c r="Q58" i="1" s="1"/>
  <c r="R58" i="1" s="1"/>
  <c r="F58" i="1" s="1"/>
  <c r="F56" i="1" l="1"/>
  <c r="F55" i="1"/>
  <c r="F45" i="1"/>
  <c r="F46" i="1"/>
  <c r="F59" i="1"/>
  <c r="F51" i="1"/>
  <c r="F38" i="1"/>
  <c r="F37" i="1"/>
  <c r="F36" i="1"/>
  <c r="F63" i="1"/>
  <c r="F62" i="1"/>
  <c r="F54" i="1"/>
</calcChain>
</file>

<file path=xl/sharedStrings.xml><?xml version="1.0" encoding="utf-8"?>
<sst xmlns="http://schemas.openxmlformats.org/spreadsheetml/2006/main" count="57" uniqueCount="57">
  <si>
    <t>ρsolid (kg/m3)</t>
  </si>
  <si>
    <t>dp solid (mm)</t>
  </si>
  <si>
    <t>φ solid</t>
  </si>
  <si>
    <t>ρbiomass (kg/m3)</t>
  </si>
  <si>
    <t>dp biomas (mm)</t>
  </si>
  <si>
    <t>φ biomass</t>
  </si>
  <si>
    <t>x biomass</t>
  </si>
  <si>
    <t>Umf (m/s)</t>
  </si>
  <si>
    <t>Toschi et al. 2020</t>
  </si>
  <si>
    <t>Zhong et al. 2008-Figure 5</t>
  </si>
  <si>
    <t>Zhong et al. 2008-Figure 6</t>
  </si>
  <si>
    <t>dp (mm)</t>
  </si>
  <si>
    <t>L/dp</t>
  </si>
  <si>
    <t>L</t>
  </si>
  <si>
    <t>Vp</t>
  </si>
  <si>
    <t>Ap</t>
  </si>
  <si>
    <t>Si and Guo 2008, wheat stalk</t>
  </si>
  <si>
    <t>Si and Guo 2008, sawdust</t>
  </si>
  <si>
    <t>Proenza Pérez 2017</t>
  </si>
  <si>
    <t>Paudel y Feng 2013- Sand+Walnut Shell</t>
  </si>
  <si>
    <t>Kumoro et al. 2014-River sand 1+rice husk</t>
  </si>
  <si>
    <t>Kumoro et al. 2014-River Sand 2+corn cob</t>
  </si>
  <si>
    <t>Oliveira et al. 2013-TR1+S1</t>
  </si>
  <si>
    <t>Gorin et al.2008</t>
  </si>
  <si>
    <t>Gao et al. 2019</t>
  </si>
  <si>
    <t>Fotovat et al. 2013</t>
  </si>
  <si>
    <t>Clark et al. 2005-glass spheres +Sawdust 8% humedad</t>
  </si>
  <si>
    <t>Clark et al. 2005-glass spheres +Sawdust 33% humedad</t>
  </si>
  <si>
    <t>165 datos</t>
  </si>
  <si>
    <t>Soanuch et al. 2020-Sand+Wood chip</t>
  </si>
  <si>
    <t>Soanuch et al. 2020-Sand+Rice husk</t>
  </si>
  <si>
    <t>Soanuch et al. 2020-Sand+Palm shell waste</t>
  </si>
  <si>
    <t>Pécora et al.2014-Sand+Sugarcane bagasse</t>
  </si>
  <si>
    <t>Pécora et al.2014-Sand+Pine sawdust</t>
  </si>
  <si>
    <t>Pécora et al.2014-Sand+Coffee husk</t>
  </si>
  <si>
    <t>Pécora et al.2014-Sand+Tucumã seed</t>
  </si>
  <si>
    <t>Pécora et al.2014-Sand+Rice Husk</t>
  </si>
  <si>
    <t>Chok et al.2010-Sand+Palm Shell (moisture 8-10%)</t>
  </si>
  <si>
    <t xml:space="preserve">Cáceres-Martínez et al. 2021-Sand +Rice H-G 10.8 % de humedad </t>
  </si>
  <si>
    <t>197 datos</t>
  </si>
  <si>
    <t>Reyes et al. 2021-Sand+Sawdust B</t>
  </si>
  <si>
    <t>Reyes et al. 2021-Sand+Marc B</t>
  </si>
  <si>
    <t>Reyes et al. 2021-Sand+Stalk B</t>
  </si>
  <si>
    <t>Reyes et al. 2021-Sand+Sawdust D</t>
  </si>
  <si>
    <t>Reyes et al. 2021-Sand+Marc D</t>
  </si>
  <si>
    <t>Reyes et al. 2021-Sand+Stalk D</t>
  </si>
  <si>
    <t>Zhong et al. 2008-Figure 7-a</t>
  </si>
  <si>
    <t>Zong et al. 2008-Figure 7-b</t>
  </si>
  <si>
    <t>Paudel and Feng 2013-Sand+Corn Cob</t>
  </si>
  <si>
    <t>radio de una esfera con el mismo volumen que la partícula</t>
  </si>
  <si>
    <t>Area de una esfera con el mismo volumen que la partícula</t>
  </si>
  <si>
    <t>Cáceres-Martínez et al. 2021-Sand +Shell-AR 8.8 %  (humidity)</t>
  </si>
  <si>
    <t>Cáceres-Martínez et al. 2021-Sand +Shell-G 10.6 % (humidity)</t>
  </si>
  <si>
    <t>Cáceres-Martínez et al. 2021-Sand +Rice H-AR 11.5 % de (humidity)</t>
  </si>
  <si>
    <t xml:space="preserve">Cáceres-Martínez et al. 2021-Sand +Coffee H-G 9.5 % (humidity) </t>
  </si>
  <si>
    <t>Cáceres-Martínez et al. 2021-Sand +Poultry L-AR 14.9 % (humidity)</t>
  </si>
  <si>
    <t>Supplementary Material. Table S1: Experimental data from literature.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</si>
</sst>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9"/>
      <color rgb="FF000000"/>
      <name val="Cambria"/>
      <family val="1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horizontal="center" wrapText="1"/>
    </xf>
    <xf numFmtId="0" fontId="1" fillId="2" borderId="0" xfId="1"/>
    <xf numFmtId="0" fontId="4" fillId="0" borderId="0" xfId="0" applyFont="1" applyAlignment="1">
      <alignment horizontal="center" vertical="center"/>
    </xf>
    <xf numFmtId="0" fontId="0" fillId="4" borderId="0" xfId="0" applyFill="1"/>
    <xf numFmtId="0" fontId="3" fillId="4" borderId="0" xfId="0" applyFont="1" applyFill="1"/>
    <xf numFmtId="0" fontId="0" fillId="4" borderId="0" xfId="0" applyFill="1" applyAlignment="1">
      <alignment horizontal="center" wrapText="1"/>
    </xf>
    <xf numFmtId="0" fontId="0" fillId="5" borderId="0" xfId="0" applyFill="1"/>
    <xf numFmtId="0" fontId="1" fillId="4" borderId="0" xfId="1" applyFill="1"/>
    <xf numFmtId="0" fontId="0" fillId="6" borderId="0" xfId="0" applyFill="1"/>
    <xf numFmtId="0" fontId="5" fillId="4" borderId="0" xfId="2" applyFont="1" applyFill="1"/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5" fillId="4" borderId="0" xfId="2" applyFont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0" fillId="6" borderId="0" xfId="0" applyFill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Bueno" xfId="1" builtinId="26"/>
    <cellStyle name="Incorrecto" xfId="2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7"/>
  <sheetViews>
    <sheetView tabSelected="1" workbookViewId="0">
      <selection sqref="A1:J1"/>
    </sheetView>
  </sheetViews>
  <sheetFormatPr baseColWidth="10" defaultRowHeight="14.4" x14ac:dyDescent="0.3"/>
  <cols>
    <col min="17" max="17" width="23.109375" customWidth="1"/>
    <col min="18" max="18" width="20.5546875" customWidth="1"/>
  </cols>
  <sheetData>
    <row r="1" spans="1:14" x14ac:dyDescent="0.3">
      <c r="A1" s="18" t="s">
        <v>56</v>
      </c>
      <c r="B1" s="18"/>
      <c r="C1" s="18"/>
      <c r="D1" s="18"/>
      <c r="E1" s="18"/>
      <c r="F1" s="18"/>
      <c r="G1" s="18"/>
      <c r="H1" s="18"/>
      <c r="I1" s="18"/>
      <c r="J1" s="18"/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 s="5">
        <v>2650</v>
      </c>
      <c r="B4" s="5">
        <v>0.51300000000000001</v>
      </c>
      <c r="C4" s="5">
        <v>0.8</v>
      </c>
      <c r="D4" s="5">
        <v>402</v>
      </c>
      <c r="E4" s="5">
        <v>0.7</v>
      </c>
      <c r="F4" s="5">
        <v>0.66</v>
      </c>
      <c r="G4" s="6">
        <v>0</v>
      </c>
      <c r="H4" s="6">
        <v>0.19</v>
      </c>
      <c r="I4" s="5"/>
      <c r="J4" s="12" t="s">
        <v>8</v>
      </c>
    </row>
    <row r="5" spans="1:14" x14ac:dyDescent="0.3">
      <c r="A5" s="5">
        <v>2650</v>
      </c>
      <c r="B5" s="5">
        <v>0.51300000000000001</v>
      </c>
      <c r="C5" s="5">
        <v>0.8</v>
      </c>
      <c r="D5" s="5">
        <v>402</v>
      </c>
      <c r="E5" s="5">
        <v>0.7</v>
      </c>
      <c r="F5" s="5">
        <v>0.66</v>
      </c>
      <c r="G5" s="5">
        <v>0.11</v>
      </c>
      <c r="H5" s="5">
        <v>0.193</v>
      </c>
      <c r="I5" s="5"/>
      <c r="J5" s="12"/>
    </row>
    <row r="6" spans="1:14" x14ac:dyDescent="0.3">
      <c r="A6" s="5">
        <v>2650</v>
      </c>
      <c r="B6" s="5">
        <v>0.51300000000000001</v>
      </c>
      <c r="C6" s="5">
        <v>0.8</v>
      </c>
      <c r="D6" s="5">
        <v>402</v>
      </c>
      <c r="E6" s="5">
        <v>0.7</v>
      </c>
      <c r="F6" s="5">
        <v>0.66</v>
      </c>
      <c r="G6" s="5">
        <v>0.14000000000000001</v>
      </c>
      <c r="H6" s="5">
        <v>0.19600000000000001</v>
      </c>
      <c r="I6" s="5"/>
      <c r="J6" s="12"/>
    </row>
    <row r="7" spans="1:14" x14ac:dyDescent="0.3">
      <c r="A7" s="5">
        <v>2650</v>
      </c>
      <c r="B7" s="5">
        <v>0.51300000000000001</v>
      </c>
      <c r="C7" s="5">
        <v>0.8</v>
      </c>
      <c r="D7" s="5">
        <v>402</v>
      </c>
      <c r="E7" s="5">
        <v>0.7</v>
      </c>
      <c r="F7" s="5">
        <v>0.66</v>
      </c>
      <c r="G7" s="5">
        <v>0.28999999999999998</v>
      </c>
      <c r="H7" s="5">
        <v>0.192</v>
      </c>
      <c r="I7" s="5"/>
      <c r="J7" s="12"/>
    </row>
    <row r="8" spans="1:14" x14ac:dyDescent="0.3">
      <c r="A8" s="5">
        <v>2650</v>
      </c>
      <c r="B8" s="5">
        <v>0.51300000000000001</v>
      </c>
      <c r="C8" s="5">
        <v>0.8</v>
      </c>
      <c r="D8" s="5">
        <v>402</v>
      </c>
      <c r="E8" s="5">
        <v>0.7</v>
      </c>
      <c r="F8" s="5">
        <v>0.66</v>
      </c>
      <c r="G8" s="5">
        <v>1</v>
      </c>
      <c r="H8" s="5">
        <v>0.21</v>
      </c>
      <c r="I8" s="5"/>
      <c r="J8" s="7"/>
    </row>
    <row r="9" spans="1:14" x14ac:dyDescent="0.3">
      <c r="J9" s="2"/>
    </row>
    <row r="10" spans="1:14" x14ac:dyDescent="0.3">
      <c r="A10" s="5">
        <v>2700</v>
      </c>
      <c r="B10" s="5">
        <v>0.5</v>
      </c>
      <c r="C10" s="5"/>
      <c r="D10" s="5">
        <v>564</v>
      </c>
      <c r="E10" s="5">
        <v>0.89</v>
      </c>
      <c r="F10" s="5"/>
      <c r="G10" s="5">
        <v>0</v>
      </c>
      <c r="H10" s="5">
        <v>0.31900000000000001</v>
      </c>
      <c r="I10" s="5"/>
      <c r="J10" s="12" t="s">
        <v>9</v>
      </c>
      <c r="N10" s="2"/>
    </row>
    <row r="11" spans="1:14" x14ac:dyDescent="0.3">
      <c r="A11" s="5">
        <v>2700</v>
      </c>
      <c r="B11" s="5">
        <v>0.5</v>
      </c>
      <c r="C11" s="5"/>
      <c r="D11" s="5">
        <v>564</v>
      </c>
      <c r="E11" s="5">
        <v>0.89</v>
      </c>
      <c r="F11" s="5"/>
      <c r="G11" s="5">
        <v>0.1</v>
      </c>
      <c r="H11" s="5">
        <v>0.35</v>
      </c>
      <c r="I11" s="5"/>
      <c r="J11" s="12"/>
      <c r="N11" s="2"/>
    </row>
    <row r="12" spans="1:14" x14ac:dyDescent="0.3">
      <c r="A12" s="5">
        <v>2700</v>
      </c>
      <c r="B12" s="5">
        <v>0.5</v>
      </c>
      <c r="C12" s="5"/>
      <c r="D12" s="5">
        <v>564</v>
      </c>
      <c r="E12" s="5">
        <v>0.89</v>
      </c>
      <c r="F12" s="5"/>
      <c r="G12" s="5">
        <v>0.15</v>
      </c>
      <c r="H12" s="5">
        <v>0.41099999999999998</v>
      </c>
      <c r="I12" s="5"/>
      <c r="J12" s="12"/>
      <c r="N12" s="2"/>
    </row>
    <row r="13" spans="1:14" x14ac:dyDescent="0.3">
      <c r="A13" s="5">
        <v>2700</v>
      </c>
      <c r="B13" s="5">
        <v>0.5</v>
      </c>
      <c r="C13" s="5"/>
      <c r="D13" s="5">
        <v>564</v>
      </c>
      <c r="E13" s="5">
        <v>0.89</v>
      </c>
      <c r="F13" s="5"/>
      <c r="G13" s="5">
        <v>0.25</v>
      </c>
      <c r="H13" s="5">
        <v>0.44</v>
      </c>
      <c r="I13" s="5"/>
      <c r="J13" s="12"/>
      <c r="N13" s="2"/>
    </row>
    <row r="14" spans="1:14" x14ac:dyDescent="0.3">
      <c r="A14" s="5"/>
      <c r="B14" s="5"/>
      <c r="C14" s="5"/>
      <c r="D14" s="5"/>
      <c r="E14" s="5"/>
      <c r="F14" s="5"/>
      <c r="G14" s="5"/>
      <c r="H14" s="5"/>
      <c r="I14" s="5"/>
      <c r="J14" s="12"/>
      <c r="N14" s="2"/>
    </row>
    <row r="15" spans="1:14" x14ac:dyDescent="0.3">
      <c r="A15" s="5">
        <v>2700</v>
      </c>
      <c r="B15" s="5">
        <v>1</v>
      </c>
      <c r="C15" s="5"/>
      <c r="D15" s="5">
        <v>564</v>
      </c>
      <c r="E15" s="5">
        <v>0.89</v>
      </c>
      <c r="F15" s="5"/>
      <c r="G15" s="5">
        <v>0</v>
      </c>
      <c r="H15" s="5">
        <v>0.55900000000000005</v>
      </c>
      <c r="I15" s="5"/>
      <c r="J15" s="12"/>
      <c r="N15" s="2"/>
    </row>
    <row r="16" spans="1:14" x14ac:dyDescent="0.3">
      <c r="A16" s="5">
        <v>2700</v>
      </c>
      <c r="B16" s="5">
        <v>1</v>
      </c>
      <c r="C16" s="5"/>
      <c r="D16" s="5">
        <v>564</v>
      </c>
      <c r="E16" s="5">
        <v>0.89</v>
      </c>
      <c r="F16" s="5"/>
      <c r="G16" s="5">
        <v>0.1</v>
      </c>
      <c r="H16" s="5">
        <v>0.59</v>
      </c>
      <c r="I16" s="5"/>
      <c r="J16" s="12"/>
      <c r="N16" s="2"/>
    </row>
    <row r="17" spans="1:14" x14ac:dyDescent="0.3">
      <c r="A17" s="5">
        <v>2700</v>
      </c>
      <c r="B17" s="5">
        <v>1</v>
      </c>
      <c r="C17" s="5"/>
      <c r="D17" s="5">
        <v>564</v>
      </c>
      <c r="E17" s="5">
        <v>0.89</v>
      </c>
      <c r="F17" s="5"/>
      <c r="G17" s="5">
        <v>0.15</v>
      </c>
      <c r="H17" s="5">
        <v>0.63</v>
      </c>
      <c r="I17" s="5"/>
      <c r="J17" s="12"/>
      <c r="N17" s="2"/>
    </row>
    <row r="18" spans="1:14" x14ac:dyDescent="0.3">
      <c r="A18" s="5">
        <v>2700</v>
      </c>
      <c r="B18" s="5">
        <v>1</v>
      </c>
      <c r="C18" s="5"/>
      <c r="D18" s="5">
        <v>564</v>
      </c>
      <c r="E18" s="5">
        <v>0.89</v>
      </c>
      <c r="F18" s="5"/>
      <c r="G18" s="5">
        <v>0.25</v>
      </c>
      <c r="H18" s="5">
        <v>0.65900000000000003</v>
      </c>
      <c r="I18" s="5"/>
      <c r="J18" s="12"/>
      <c r="N18" s="2"/>
    </row>
    <row r="19" spans="1:14" x14ac:dyDescent="0.3">
      <c r="A19" s="5"/>
      <c r="B19" s="5"/>
      <c r="C19" s="5"/>
      <c r="D19" s="5"/>
      <c r="E19" s="5"/>
      <c r="F19" s="5"/>
      <c r="G19" s="5"/>
      <c r="H19" s="5"/>
      <c r="I19" s="5"/>
      <c r="J19" s="12"/>
      <c r="N19" s="2"/>
    </row>
    <row r="20" spans="1:14" x14ac:dyDescent="0.3">
      <c r="A20" s="5">
        <v>2700</v>
      </c>
      <c r="B20" s="5">
        <v>1.3</v>
      </c>
      <c r="C20" s="5"/>
      <c r="D20" s="5">
        <v>564</v>
      </c>
      <c r="E20" s="5">
        <v>0.89</v>
      </c>
      <c r="F20" s="5"/>
      <c r="G20" s="5">
        <v>0</v>
      </c>
      <c r="H20" s="5">
        <v>0.73</v>
      </c>
      <c r="I20" s="5"/>
      <c r="J20" s="12"/>
      <c r="N20" s="2"/>
    </row>
    <row r="21" spans="1:14" x14ac:dyDescent="0.3">
      <c r="A21" s="5">
        <v>2700</v>
      </c>
      <c r="B21" s="5">
        <v>1.3</v>
      </c>
      <c r="C21" s="5"/>
      <c r="D21" s="5">
        <v>564</v>
      </c>
      <c r="E21" s="5">
        <v>0.89</v>
      </c>
      <c r="F21" s="5"/>
      <c r="G21" s="5">
        <v>0.1</v>
      </c>
      <c r="H21" s="5">
        <v>0.75</v>
      </c>
      <c r="I21" s="5"/>
      <c r="J21" s="12"/>
      <c r="N21" s="2"/>
    </row>
    <row r="22" spans="1:14" x14ac:dyDescent="0.3">
      <c r="A22" s="5">
        <v>2700</v>
      </c>
      <c r="B22" s="5">
        <v>1.3</v>
      </c>
      <c r="C22" s="5"/>
      <c r="D22" s="5">
        <v>564</v>
      </c>
      <c r="E22" s="5">
        <v>0.89</v>
      </c>
      <c r="F22" s="5"/>
      <c r="G22" s="5">
        <v>0.15</v>
      </c>
      <c r="H22" s="5">
        <v>0.79100000000000004</v>
      </c>
      <c r="I22" s="5"/>
      <c r="J22" s="12"/>
      <c r="N22" s="2"/>
    </row>
    <row r="23" spans="1:14" x14ac:dyDescent="0.3">
      <c r="A23" s="5">
        <v>2700</v>
      </c>
      <c r="B23" s="5">
        <v>1.3</v>
      </c>
      <c r="C23" s="5"/>
      <c r="D23" s="5">
        <v>564</v>
      </c>
      <c r="E23" s="5">
        <v>0.89</v>
      </c>
      <c r="F23" s="5"/>
      <c r="G23" s="5">
        <v>0.25</v>
      </c>
      <c r="H23" s="5">
        <v>0.879</v>
      </c>
      <c r="I23" s="5"/>
      <c r="J23" s="12"/>
      <c r="N23" s="2"/>
    </row>
    <row r="24" spans="1:14" x14ac:dyDescent="0.3">
      <c r="N24" s="2"/>
    </row>
    <row r="25" spans="1:14" x14ac:dyDescent="0.3">
      <c r="A25" s="9">
        <v>1870</v>
      </c>
      <c r="B25" s="9">
        <v>1</v>
      </c>
      <c r="C25" s="9"/>
      <c r="D25" s="9">
        <v>564</v>
      </c>
      <c r="E25" s="9">
        <v>0.89</v>
      </c>
      <c r="F25" s="9"/>
      <c r="G25" s="9">
        <v>0</v>
      </c>
      <c r="H25" s="9">
        <v>0.439</v>
      </c>
      <c r="I25" s="5"/>
      <c r="J25" s="12" t="s">
        <v>10</v>
      </c>
      <c r="N25" s="2"/>
    </row>
    <row r="26" spans="1:14" x14ac:dyDescent="0.3">
      <c r="A26" s="9">
        <v>1870</v>
      </c>
      <c r="B26" s="9">
        <v>1</v>
      </c>
      <c r="C26" s="9"/>
      <c r="D26" s="9">
        <v>564</v>
      </c>
      <c r="E26" s="9">
        <v>0.89</v>
      </c>
      <c r="F26" s="9"/>
      <c r="G26" s="9">
        <v>0.1</v>
      </c>
      <c r="H26" s="9">
        <v>0.46</v>
      </c>
      <c r="I26" s="5"/>
      <c r="J26" s="12"/>
      <c r="N26" s="2"/>
    </row>
    <row r="27" spans="1:14" x14ac:dyDescent="0.3">
      <c r="A27" s="9">
        <v>1870</v>
      </c>
      <c r="B27" s="9">
        <v>1</v>
      </c>
      <c r="C27" s="9"/>
      <c r="D27" s="9">
        <v>564</v>
      </c>
      <c r="E27" s="9">
        <v>0.89</v>
      </c>
      <c r="F27" s="9"/>
      <c r="G27" s="9">
        <v>0.15</v>
      </c>
      <c r="H27" s="9">
        <v>0.48</v>
      </c>
      <c r="I27" s="5"/>
      <c r="J27" s="12"/>
      <c r="N27" s="2"/>
    </row>
    <row r="28" spans="1:14" x14ac:dyDescent="0.3">
      <c r="A28" s="9">
        <v>1870</v>
      </c>
      <c r="B28" s="9">
        <v>1</v>
      </c>
      <c r="C28" s="9"/>
      <c r="D28" s="9">
        <v>564</v>
      </c>
      <c r="E28" s="9">
        <v>0.89</v>
      </c>
      <c r="F28" s="9"/>
      <c r="G28" s="9">
        <v>0.25</v>
      </c>
      <c r="H28" s="9">
        <v>0.52900000000000003</v>
      </c>
      <c r="I28" s="5"/>
      <c r="J28" s="12"/>
      <c r="N28" s="2"/>
    </row>
    <row r="29" spans="1:14" x14ac:dyDescent="0.3">
      <c r="A29" s="5"/>
      <c r="B29" s="5"/>
      <c r="C29" s="5"/>
      <c r="D29" s="5"/>
      <c r="E29" s="5"/>
      <c r="F29" s="5"/>
      <c r="G29" s="5"/>
      <c r="H29" s="5"/>
      <c r="I29" s="5"/>
      <c r="J29" s="12"/>
      <c r="N29" s="2"/>
    </row>
    <row r="30" spans="1:14" x14ac:dyDescent="0.3">
      <c r="A30" s="5">
        <v>3810</v>
      </c>
      <c r="B30" s="5">
        <v>1</v>
      </c>
      <c r="C30" s="5"/>
      <c r="D30" s="5">
        <v>564</v>
      </c>
      <c r="E30" s="5">
        <v>0.89</v>
      </c>
      <c r="F30" s="5"/>
      <c r="G30" s="5">
        <v>0</v>
      </c>
      <c r="H30" s="5">
        <v>0.71699999999999997</v>
      </c>
      <c r="I30" s="5"/>
      <c r="J30" s="12"/>
      <c r="N30" s="2"/>
    </row>
    <row r="31" spans="1:14" x14ac:dyDescent="0.3">
      <c r="A31" s="5">
        <v>3810</v>
      </c>
      <c r="B31" s="5">
        <v>1</v>
      </c>
      <c r="C31" s="5"/>
      <c r="D31" s="5">
        <v>564</v>
      </c>
      <c r="E31" s="5">
        <v>0.89</v>
      </c>
      <c r="F31" s="5"/>
      <c r="G31" s="5">
        <v>0.1</v>
      </c>
      <c r="H31" s="5">
        <v>0.72499999999999998</v>
      </c>
      <c r="I31" s="5"/>
      <c r="J31" s="12"/>
      <c r="N31" s="2"/>
    </row>
    <row r="32" spans="1:14" x14ac:dyDescent="0.3">
      <c r="A32" s="5">
        <v>3810</v>
      </c>
      <c r="B32" s="5">
        <v>1</v>
      </c>
      <c r="C32" s="5"/>
      <c r="D32" s="5">
        <v>564</v>
      </c>
      <c r="E32" s="5">
        <v>0.89</v>
      </c>
      <c r="F32" s="5"/>
      <c r="G32" s="5">
        <v>0.15</v>
      </c>
      <c r="H32" s="5">
        <v>0.74099999999999999</v>
      </c>
      <c r="I32" s="5"/>
      <c r="J32" s="12"/>
      <c r="N32" s="2"/>
    </row>
    <row r="33" spans="1:18" x14ac:dyDescent="0.3">
      <c r="A33" s="5">
        <v>3810</v>
      </c>
      <c r="B33" s="5">
        <v>1</v>
      </c>
      <c r="C33" s="5"/>
      <c r="D33" s="5">
        <v>564</v>
      </c>
      <c r="E33" s="5">
        <v>0.89</v>
      </c>
      <c r="F33" s="5"/>
      <c r="G33" s="5">
        <v>0.25</v>
      </c>
      <c r="H33" s="5">
        <v>0.76100000000000001</v>
      </c>
      <c r="I33" s="5"/>
      <c r="J33" s="12"/>
      <c r="N33" s="2"/>
    </row>
    <row r="34" spans="1:18" x14ac:dyDescent="0.3">
      <c r="J34" t="s">
        <v>11</v>
      </c>
      <c r="K34" t="s">
        <v>12</v>
      </c>
      <c r="L34" t="s">
        <v>13</v>
      </c>
      <c r="O34" t="s">
        <v>14</v>
      </c>
      <c r="P34" t="s">
        <v>15</v>
      </c>
      <c r="Q34" t="s">
        <v>49</v>
      </c>
      <c r="R34" t="s">
        <v>50</v>
      </c>
    </row>
    <row r="35" spans="1:18" x14ac:dyDescent="0.3">
      <c r="A35" s="10">
        <v>2700</v>
      </c>
      <c r="B35" s="10">
        <v>0.5</v>
      </c>
      <c r="C35" s="10"/>
      <c r="D35" s="10">
        <v>365</v>
      </c>
      <c r="E35" s="10">
        <f>6*(3.1492654*POWER((J35/2),2)*L35)/((2*3.141592654*(J35/2)*L35)+2*3.141592645*POWER((J35/2),2))</f>
        <v>7.2175846393478125</v>
      </c>
      <c r="F35" s="10">
        <f>R35/P35</f>
        <v>0.54946283642559923</v>
      </c>
      <c r="G35" s="10">
        <v>0.01</v>
      </c>
      <c r="H35" s="10">
        <v>0.36899999999999999</v>
      </c>
      <c r="I35" s="10"/>
      <c r="J35" s="10">
        <v>5</v>
      </c>
      <c r="K35" s="10">
        <v>12</v>
      </c>
      <c r="L35" s="10">
        <f>K35*J35</f>
        <v>60</v>
      </c>
      <c r="M35" s="10"/>
      <c r="N35" s="17" t="s">
        <v>46</v>
      </c>
      <c r="O35">
        <f>PI()*POWER((J35/2),2)*L35</f>
        <v>1178.0972450961724</v>
      </c>
      <c r="P35">
        <f>2*PI()*(J35/2)*L35+2*PI()*POWER(J35/2,2)</f>
        <v>981.74770424681037</v>
      </c>
      <c r="Q35">
        <f>POWER((3/(4*PI())*O35),1/3)</f>
        <v>6.5518534855222414</v>
      </c>
      <c r="R35">
        <f>4*PI()*POWER(Q35,2)</f>
        <v>539.43387822977274</v>
      </c>
    </row>
    <row r="36" spans="1:18" x14ac:dyDescent="0.3">
      <c r="A36" s="10">
        <v>2700</v>
      </c>
      <c r="B36" s="10">
        <v>0.5</v>
      </c>
      <c r="C36" s="10"/>
      <c r="D36" s="10">
        <v>365</v>
      </c>
      <c r="E36" s="10">
        <f t="shared" ref="E36:E38" si="0">6*(3.1492654*POWER((J36/2),2)*L36)/((2*3.141592654*(J36/2)*L36)+2*3.141592645*POWER((J36/2),2))</f>
        <v>7.2175846393478125</v>
      </c>
      <c r="F36" s="10">
        <f t="shared" ref="F36:F38" si="1">R36/P36</f>
        <v>0.54946283642559923</v>
      </c>
      <c r="G36" s="10">
        <v>0.02</v>
      </c>
      <c r="H36" s="10">
        <v>0.39</v>
      </c>
      <c r="I36" s="10"/>
      <c r="J36" s="10">
        <v>5</v>
      </c>
      <c r="K36" s="10">
        <v>12</v>
      </c>
      <c r="L36" s="10">
        <f t="shared" ref="L36:L38" si="2">K36*J36</f>
        <v>60</v>
      </c>
      <c r="M36" s="10"/>
      <c r="N36" s="17"/>
      <c r="O36">
        <f t="shared" ref="O36:O38" si="3">PI()*POWER((J36/2),2)*L36</f>
        <v>1178.0972450961724</v>
      </c>
      <c r="P36">
        <f t="shared" ref="P36:P38" si="4">2*PI()*(J36/2)*L36+2*PI()*POWER(J36/2,2)</f>
        <v>981.74770424681037</v>
      </c>
      <c r="Q36">
        <f t="shared" ref="Q36:Q38" si="5">POWER((3/(4*PI())*O36),1/3)</f>
        <v>6.5518534855222414</v>
      </c>
      <c r="R36">
        <f t="shared" ref="R36:R38" si="6">4*PI()*POWER(Q36,2)</f>
        <v>539.43387822977274</v>
      </c>
    </row>
    <row r="37" spans="1:18" x14ac:dyDescent="0.3">
      <c r="A37" s="10">
        <v>2700</v>
      </c>
      <c r="B37" s="10">
        <v>0.5</v>
      </c>
      <c r="C37" s="10"/>
      <c r="D37" s="10">
        <v>365</v>
      </c>
      <c r="E37" s="10">
        <f t="shared" si="0"/>
        <v>7.2175846393478125</v>
      </c>
      <c r="F37" s="10">
        <f t="shared" si="1"/>
        <v>0.54946283642559923</v>
      </c>
      <c r="G37" s="10">
        <v>0.03</v>
      </c>
      <c r="H37" s="10">
        <v>0.41899999999999998</v>
      </c>
      <c r="I37" s="10"/>
      <c r="J37" s="10">
        <v>5</v>
      </c>
      <c r="K37" s="10">
        <v>12</v>
      </c>
      <c r="L37" s="10">
        <f t="shared" si="2"/>
        <v>60</v>
      </c>
      <c r="M37" s="10"/>
      <c r="N37" s="17"/>
      <c r="O37">
        <f t="shared" si="3"/>
        <v>1178.0972450961724</v>
      </c>
      <c r="P37">
        <f t="shared" si="4"/>
        <v>981.74770424681037</v>
      </c>
      <c r="Q37">
        <f t="shared" si="5"/>
        <v>6.5518534855222414</v>
      </c>
      <c r="R37">
        <f t="shared" si="6"/>
        <v>539.43387822977274</v>
      </c>
    </row>
    <row r="38" spans="1:18" x14ac:dyDescent="0.3">
      <c r="A38" s="10">
        <v>2700</v>
      </c>
      <c r="B38" s="10">
        <v>0.5</v>
      </c>
      <c r="C38" s="10"/>
      <c r="D38" s="10">
        <v>365</v>
      </c>
      <c r="E38" s="10">
        <f t="shared" si="0"/>
        <v>7.2175846393478125</v>
      </c>
      <c r="F38" s="10">
        <f t="shared" si="1"/>
        <v>0.54946283642559923</v>
      </c>
      <c r="G38" s="10">
        <v>0.04</v>
      </c>
      <c r="H38" s="10">
        <v>0.45</v>
      </c>
      <c r="I38" s="10"/>
      <c r="J38" s="10">
        <v>5</v>
      </c>
      <c r="K38" s="10">
        <v>12</v>
      </c>
      <c r="L38" s="10">
        <f t="shared" si="2"/>
        <v>60</v>
      </c>
      <c r="M38" s="10"/>
      <c r="N38" s="17"/>
      <c r="O38">
        <f t="shared" si="3"/>
        <v>1178.0972450961724</v>
      </c>
      <c r="P38">
        <f t="shared" si="4"/>
        <v>981.74770424681037</v>
      </c>
      <c r="Q38">
        <f t="shared" si="5"/>
        <v>6.5518534855222414</v>
      </c>
      <c r="R38">
        <f t="shared" si="6"/>
        <v>539.43387822977274</v>
      </c>
    </row>
    <row r="39" spans="1:18" x14ac:dyDescent="0.3">
      <c r="A39" s="10"/>
      <c r="B39" s="10"/>
      <c r="C39" s="10"/>
      <c r="D39" s="10"/>
      <c r="E39" s="10"/>
      <c r="F39" s="10"/>
      <c r="G39" s="10">
        <v>0.05</v>
      </c>
      <c r="H39" s="10">
        <v>0.48799999999999999</v>
      </c>
      <c r="I39" s="10"/>
      <c r="J39" s="10"/>
      <c r="K39" s="10"/>
      <c r="L39" s="10"/>
      <c r="M39" s="10"/>
      <c r="N39" s="17"/>
    </row>
    <row r="40" spans="1:18" x14ac:dyDescent="0.3">
      <c r="A40" s="10">
        <v>2700</v>
      </c>
      <c r="B40" s="10">
        <v>0.5</v>
      </c>
      <c r="C40" s="10"/>
      <c r="D40" s="10">
        <v>365</v>
      </c>
      <c r="E40" s="10">
        <f>6*(3.1492654*POWER((J40/2),2)*L40)/((2*3.141592654*(J40/2)*L40)+2*3.141592645*POWER((J40/2),2))</f>
        <v>7.2757909669231191</v>
      </c>
      <c r="F40" s="10">
        <f>R40/P40</f>
        <v>0.51418963024965048</v>
      </c>
      <c r="G40" s="10">
        <v>0.01</v>
      </c>
      <c r="H40" s="10">
        <v>0.39900000000000002</v>
      </c>
      <c r="I40" s="10"/>
      <c r="J40" s="10">
        <v>5</v>
      </c>
      <c r="K40" s="10">
        <v>15</v>
      </c>
      <c r="L40" s="10">
        <f>K40*J40</f>
        <v>75</v>
      </c>
      <c r="M40" s="10"/>
      <c r="N40" s="17"/>
      <c r="O40">
        <f>PI()*POWER((J40/2),2)*L40</f>
        <v>1472.6215563702156</v>
      </c>
      <c r="P40">
        <f>2*PI()*(J40/2)*L40+2*PI()*POWER(J40/2,2)</f>
        <v>1217.3671532660449</v>
      </c>
      <c r="Q40">
        <f>POWER((3/(4*PI())*O40),1/3)</f>
        <v>7.0577702166077136</v>
      </c>
      <c r="R40">
        <f>4*PI()*POWER(Q40,2)</f>
        <v>625.95756641593721</v>
      </c>
    </row>
    <row r="41" spans="1:18" x14ac:dyDescent="0.3">
      <c r="A41" s="10">
        <v>2700</v>
      </c>
      <c r="B41" s="10">
        <v>0.5</v>
      </c>
      <c r="C41" s="10"/>
      <c r="D41" s="10">
        <v>365</v>
      </c>
      <c r="E41" s="10">
        <f t="shared" ref="E41:E44" si="7">6*(3.1492654*POWER((J41/2),2)*L41)/((2*3.141592654*(J41/2)*L41)+2*3.141592645*POWER((J41/2),2))</f>
        <v>7.2757909669231191</v>
      </c>
      <c r="F41" s="10">
        <f t="shared" ref="F41:F44" si="8">R41/P41</f>
        <v>0.51418963024965048</v>
      </c>
      <c r="G41" s="10">
        <v>0.02</v>
      </c>
      <c r="H41" s="10">
        <v>0.438</v>
      </c>
      <c r="I41" s="10"/>
      <c r="J41" s="10">
        <v>5</v>
      </c>
      <c r="K41" s="10">
        <v>15</v>
      </c>
      <c r="L41" s="10">
        <f t="shared" ref="L41:L44" si="9">K41*J41</f>
        <v>75</v>
      </c>
      <c r="M41" s="10"/>
      <c r="N41" s="17"/>
      <c r="O41">
        <f t="shared" ref="O41:O44" si="10">PI()*POWER((J41/2),2)*L41</f>
        <v>1472.6215563702156</v>
      </c>
      <c r="P41">
        <f t="shared" ref="P41:P44" si="11">2*PI()*(J41/2)*L41+2*PI()*POWER(J41/2,2)</f>
        <v>1217.3671532660449</v>
      </c>
      <c r="Q41">
        <f t="shared" ref="Q41:Q44" si="12">POWER((3/(4*PI())*O41),1/3)</f>
        <v>7.0577702166077136</v>
      </c>
      <c r="R41">
        <f t="shared" ref="R41:R44" si="13">4*PI()*POWER(Q41,2)</f>
        <v>625.95756641593721</v>
      </c>
    </row>
    <row r="42" spans="1:18" x14ac:dyDescent="0.3">
      <c r="A42" s="10">
        <v>2700</v>
      </c>
      <c r="B42" s="10">
        <v>0.5</v>
      </c>
      <c r="C42" s="10"/>
      <c r="D42" s="10">
        <v>365</v>
      </c>
      <c r="E42" s="10">
        <f t="shared" si="7"/>
        <v>7.2757909669231191</v>
      </c>
      <c r="F42" s="10">
        <f t="shared" si="8"/>
        <v>0.51418963024965048</v>
      </c>
      <c r="G42" s="10">
        <v>0.03</v>
      </c>
      <c r="H42" s="10">
        <v>0.46800000000000003</v>
      </c>
      <c r="I42" s="10"/>
      <c r="J42" s="10">
        <v>5</v>
      </c>
      <c r="K42" s="10">
        <v>15</v>
      </c>
      <c r="L42" s="10">
        <f t="shared" si="9"/>
        <v>75</v>
      </c>
      <c r="M42" s="10"/>
      <c r="N42" s="17"/>
      <c r="O42">
        <f t="shared" si="10"/>
        <v>1472.6215563702156</v>
      </c>
      <c r="P42">
        <f t="shared" si="11"/>
        <v>1217.3671532660449</v>
      </c>
      <c r="Q42">
        <f t="shared" si="12"/>
        <v>7.0577702166077136</v>
      </c>
      <c r="R42">
        <f t="shared" si="13"/>
        <v>625.95756641593721</v>
      </c>
    </row>
    <row r="43" spans="1:18" x14ac:dyDescent="0.3">
      <c r="A43" s="10">
        <v>2700</v>
      </c>
      <c r="B43" s="10">
        <v>0.5</v>
      </c>
      <c r="C43" s="10"/>
      <c r="D43" s="10">
        <v>365</v>
      </c>
      <c r="E43" s="10">
        <f t="shared" si="7"/>
        <v>7.2757909669231191</v>
      </c>
      <c r="F43" s="10">
        <f t="shared" si="8"/>
        <v>0.51418963024965048</v>
      </c>
      <c r="G43" s="10">
        <v>0.04</v>
      </c>
      <c r="H43" s="10">
        <v>0.48699999999999999</v>
      </c>
      <c r="I43" s="10"/>
      <c r="J43" s="10">
        <v>5</v>
      </c>
      <c r="K43" s="10">
        <v>15</v>
      </c>
      <c r="L43" s="10">
        <f t="shared" si="9"/>
        <v>75</v>
      </c>
      <c r="M43" s="10"/>
      <c r="N43" s="17"/>
      <c r="O43">
        <f t="shared" si="10"/>
        <v>1472.6215563702156</v>
      </c>
      <c r="P43">
        <f t="shared" si="11"/>
        <v>1217.3671532660449</v>
      </c>
      <c r="Q43">
        <f t="shared" si="12"/>
        <v>7.0577702166077136</v>
      </c>
      <c r="R43">
        <f t="shared" si="13"/>
        <v>625.95756641593721</v>
      </c>
    </row>
    <row r="44" spans="1:18" x14ac:dyDescent="0.3">
      <c r="A44" s="10">
        <v>2700</v>
      </c>
      <c r="B44" s="10">
        <v>0.5</v>
      </c>
      <c r="C44" s="10"/>
      <c r="D44" s="10">
        <v>365</v>
      </c>
      <c r="E44" s="10">
        <f t="shared" si="7"/>
        <v>7.2757909669231191</v>
      </c>
      <c r="F44" s="10">
        <f t="shared" si="8"/>
        <v>0.51418963024965048</v>
      </c>
      <c r="G44" s="10">
        <v>0.05</v>
      </c>
      <c r="H44" s="10">
        <v>0.50800000000000001</v>
      </c>
      <c r="I44" s="10"/>
      <c r="J44" s="10">
        <v>5</v>
      </c>
      <c r="K44" s="10">
        <v>15</v>
      </c>
      <c r="L44" s="10">
        <f t="shared" si="9"/>
        <v>75</v>
      </c>
      <c r="M44" s="10"/>
      <c r="N44" s="17"/>
      <c r="O44">
        <f t="shared" si="10"/>
        <v>1472.6215563702156</v>
      </c>
      <c r="P44">
        <f t="shared" si="11"/>
        <v>1217.3671532660449</v>
      </c>
      <c r="Q44">
        <f t="shared" si="12"/>
        <v>7.0577702166077136</v>
      </c>
      <c r="R44">
        <f t="shared" si="13"/>
        <v>625.95756641593721</v>
      </c>
    </row>
    <row r="45" spans="1:18" x14ac:dyDescent="0.3">
      <c r="A45" s="10">
        <v>2700</v>
      </c>
      <c r="B45" s="10">
        <v>0.5</v>
      </c>
      <c r="C45" s="10"/>
      <c r="D45" s="10">
        <v>365</v>
      </c>
      <c r="E45" s="10">
        <f>6*(3.1492654*POWER((J45/2),2)*L45)/((2*3.141592654*(J45/2)*L45)+2*3.141592645*POWER((J45/2),2))</f>
        <v>7.3349437388465981</v>
      </c>
      <c r="F45" s="10">
        <f>R45/P45</f>
        <v>0.47097043151494117</v>
      </c>
      <c r="G45" s="10">
        <v>0.01</v>
      </c>
      <c r="H45" s="10">
        <v>0.42899999999999999</v>
      </c>
      <c r="I45" s="10"/>
      <c r="J45" s="10">
        <v>5</v>
      </c>
      <c r="K45" s="10">
        <v>20</v>
      </c>
      <c r="L45" s="10">
        <f>K45*J45</f>
        <v>100</v>
      </c>
      <c r="M45" s="10"/>
      <c r="N45" s="17"/>
      <c r="O45">
        <f>PI()*POWER((J45/2),2)*L45</f>
        <v>1963.4954084936207</v>
      </c>
      <c r="P45">
        <f>2*PI()*(J45/2)*L45+2*PI()*POWER(J45/2,2)</f>
        <v>1610.0662349647689</v>
      </c>
      <c r="Q45">
        <f>POWER((3/(4*PI())*O45),1/3)</f>
        <v>7.7680812648846453</v>
      </c>
      <c r="R45">
        <f>4*PI()*POWER(Q45,2)</f>
        <v>758.29358944899388</v>
      </c>
    </row>
    <row r="46" spans="1:18" x14ac:dyDescent="0.3">
      <c r="A46" s="10">
        <v>2700</v>
      </c>
      <c r="B46" s="10">
        <v>0.5</v>
      </c>
      <c r="C46" s="10"/>
      <c r="D46" s="10">
        <v>365</v>
      </c>
      <c r="E46" s="10">
        <f t="shared" ref="E46:E49" si="14">6*(3.1492654*POWER((J46/2),2)*L46)/((2*3.141592654*(J46/2)*L46)+2*3.141592645*POWER((J46/2),2))</f>
        <v>7.3349437388465981</v>
      </c>
      <c r="F46" s="10">
        <f t="shared" ref="F46:F49" si="15">R46/P46</f>
        <v>0.47097043151494117</v>
      </c>
      <c r="G46" s="10">
        <v>0.02</v>
      </c>
      <c r="H46" s="10">
        <v>0.45100000000000001</v>
      </c>
      <c r="I46" s="10"/>
      <c r="J46" s="10">
        <v>5</v>
      </c>
      <c r="K46" s="10">
        <v>20</v>
      </c>
      <c r="L46" s="10">
        <f t="shared" ref="L46:L49" si="16">K46*J46</f>
        <v>100</v>
      </c>
      <c r="M46" s="10"/>
      <c r="N46" s="17"/>
      <c r="O46">
        <f t="shared" ref="O46:O49" si="17">PI()*POWER((J46/2),2)*L46</f>
        <v>1963.4954084936207</v>
      </c>
      <c r="P46">
        <f t="shared" ref="P46:P49" si="18">2*PI()*(J46/2)*L46+2*PI()*POWER(J46/2,2)</f>
        <v>1610.0662349647689</v>
      </c>
      <c r="Q46">
        <f t="shared" ref="Q46:Q49" si="19">POWER((3/(4*PI())*O46),1/3)</f>
        <v>7.7680812648846453</v>
      </c>
      <c r="R46">
        <f t="shared" ref="R46:R49" si="20">4*PI()*POWER(Q46,2)</f>
        <v>758.29358944899388</v>
      </c>
    </row>
    <row r="47" spans="1:18" x14ac:dyDescent="0.3">
      <c r="A47" s="10">
        <v>2700</v>
      </c>
      <c r="B47" s="10">
        <v>0.5</v>
      </c>
      <c r="C47" s="10"/>
      <c r="D47" s="10">
        <v>365</v>
      </c>
      <c r="E47" s="10">
        <f t="shared" si="14"/>
        <v>7.3349437388465981</v>
      </c>
      <c r="F47" s="10">
        <f t="shared" si="15"/>
        <v>0.47097043151494117</v>
      </c>
      <c r="G47" s="10">
        <v>0.03</v>
      </c>
      <c r="H47" s="10">
        <v>0.48099999999999998</v>
      </c>
      <c r="I47" s="10"/>
      <c r="J47" s="10">
        <v>5</v>
      </c>
      <c r="K47" s="10">
        <v>20</v>
      </c>
      <c r="L47" s="10">
        <f t="shared" si="16"/>
        <v>100</v>
      </c>
      <c r="M47" s="10"/>
      <c r="N47" s="17"/>
      <c r="O47">
        <f t="shared" si="17"/>
        <v>1963.4954084936207</v>
      </c>
      <c r="P47">
        <f t="shared" si="18"/>
        <v>1610.0662349647689</v>
      </c>
      <c r="Q47">
        <f t="shared" si="19"/>
        <v>7.7680812648846453</v>
      </c>
      <c r="R47">
        <f t="shared" si="20"/>
        <v>758.29358944899388</v>
      </c>
    </row>
    <row r="48" spans="1:18" x14ac:dyDescent="0.3">
      <c r="A48" s="10">
        <v>2700</v>
      </c>
      <c r="B48" s="10">
        <v>0.5</v>
      </c>
      <c r="C48" s="10"/>
      <c r="D48" s="10">
        <v>365</v>
      </c>
      <c r="E48" s="10">
        <f t="shared" si="14"/>
        <v>7.3349437388465981</v>
      </c>
      <c r="F48" s="10">
        <f t="shared" si="15"/>
        <v>0.47097043151494117</v>
      </c>
      <c r="G48" s="10">
        <v>0.04</v>
      </c>
      <c r="H48" s="10">
        <v>0.50800000000000001</v>
      </c>
      <c r="I48" s="10"/>
      <c r="J48" s="10">
        <v>5</v>
      </c>
      <c r="K48" s="10">
        <v>20</v>
      </c>
      <c r="L48" s="10">
        <f t="shared" si="16"/>
        <v>100</v>
      </c>
      <c r="M48" s="10"/>
      <c r="N48" s="17"/>
      <c r="O48">
        <f t="shared" si="17"/>
        <v>1963.4954084936207</v>
      </c>
      <c r="P48">
        <f t="shared" si="18"/>
        <v>1610.0662349647689</v>
      </c>
      <c r="Q48">
        <f t="shared" si="19"/>
        <v>7.7680812648846453</v>
      </c>
      <c r="R48">
        <f t="shared" si="20"/>
        <v>758.29358944899388</v>
      </c>
    </row>
    <row r="49" spans="1:18" x14ac:dyDescent="0.3">
      <c r="A49" s="10">
        <v>2700</v>
      </c>
      <c r="B49" s="10">
        <v>0.5</v>
      </c>
      <c r="C49" s="10"/>
      <c r="D49" s="10">
        <v>365</v>
      </c>
      <c r="E49" s="10">
        <f t="shared" si="14"/>
        <v>7.3349437388465981</v>
      </c>
      <c r="F49" s="10">
        <f t="shared" si="15"/>
        <v>0.47097043151494117</v>
      </c>
      <c r="G49" s="10">
        <v>0.05</v>
      </c>
      <c r="H49" s="10">
        <v>0.53900000000000003</v>
      </c>
      <c r="I49" s="10"/>
      <c r="J49" s="10">
        <v>5</v>
      </c>
      <c r="K49" s="10">
        <v>20</v>
      </c>
      <c r="L49" s="10">
        <f t="shared" si="16"/>
        <v>100</v>
      </c>
      <c r="M49" s="10"/>
      <c r="N49" s="17"/>
      <c r="O49">
        <f t="shared" si="17"/>
        <v>1963.4954084936207</v>
      </c>
      <c r="P49">
        <f t="shared" si="18"/>
        <v>1610.0662349647689</v>
      </c>
      <c r="Q49">
        <f t="shared" si="19"/>
        <v>7.7680812648846453</v>
      </c>
      <c r="R49">
        <f t="shared" si="20"/>
        <v>758.29358944899388</v>
      </c>
    </row>
    <row r="51" spans="1:18" x14ac:dyDescent="0.3">
      <c r="A51" s="10">
        <v>1870</v>
      </c>
      <c r="B51" s="10">
        <v>2.8</v>
      </c>
      <c r="C51" s="10"/>
      <c r="D51" s="10">
        <v>365</v>
      </c>
      <c r="E51" s="10">
        <f>6*(3.1492654*POWER((J51/2),2)*L51)/((2*3.141592654*(J51/2)*L51)+2*3.141592645*POWER((J51/2),2))</f>
        <v>7.2175846393478125</v>
      </c>
      <c r="F51" s="10">
        <f>R51/P51</f>
        <v>0.54946283642559923</v>
      </c>
      <c r="G51" s="10">
        <v>0</v>
      </c>
      <c r="H51" s="10">
        <v>0.92179999999999995</v>
      </c>
      <c r="I51" s="10"/>
      <c r="J51" s="10">
        <v>5</v>
      </c>
      <c r="K51" s="10">
        <v>12</v>
      </c>
      <c r="L51" s="10">
        <f>K51*J51</f>
        <v>60</v>
      </c>
      <c r="M51" s="10"/>
      <c r="N51" s="17" t="s">
        <v>47</v>
      </c>
      <c r="O51">
        <f>PI()*POWER((J51/2),2)*L51</f>
        <v>1178.0972450961724</v>
      </c>
      <c r="P51">
        <f>2*PI()*(J51/2)*L51+2*PI()*POWER(J51/2,2)</f>
        <v>981.74770424681037</v>
      </c>
      <c r="Q51">
        <f>POWER((3/(4*PI())*O51),1/3)</f>
        <v>6.5518534855222414</v>
      </c>
      <c r="R51">
        <f>4*PI()*POWER(Q51,2)</f>
        <v>539.43387822977274</v>
      </c>
    </row>
    <row r="52" spans="1:18" x14ac:dyDescent="0.3">
      <c r="A52" s="10">
        <v>1870</v>
      </c>
      <c r="B52" s="10">
        <v>2.8</v>
      </c>
      <c r="C52" s="10"/>
      <c r="D52" s="10">
        <v>365</v>
      </c>
      <c r="E52" s="10">
        <f t="shared" ref="E52:E56" si="21">6*(3.1492654*POWER((J52/2),2)*L52)/((2*3.141592654*(J52/2)*L52)+2*3.141592645*POWER((J52/2),2))</f>
        <v>7.2175846393478125</v>
      </c>
      <c r="F52" s="10">
        <f t="shared" ref="F52:F56" si="22">R52/P52</f>
        <v>0.54946283642559923</v>
      </c>
      <c r="G52" s="10">
        <v>0.01</v>
      </c>
      <c r="H52" s="10">
        <v>0.92390000000000005</v>
      </c>
      <c r="I52" s="10"/>
      <c r="J52" s="10">
        <v>5</v>
      </c>
      <c r="K52" s="10">
        <v>12</v>
      </c>
      <c r="L52" s="10">
        <f t="shared" ref="L52:L56" si="23">K52*J52</f>
        <v>60</v>
      </c>
      <c r="M52" s="10"/>
      <c r="N52" s="17"/>
      <c r="O52">
        <f t="shared" ref="O52:O56" si="24">PI()*POWER((J52/2),2)*L52</f>
        <v>1178.0972450961724</v>
      </c>
      <c r="P52">
        <f t="shared" ref="P52:P56" si="25">2*PI()*(J52/2)*L52+2*PI()*POWER(J52/2,2)</f>
        <v>981.74770424681037</v>
      </c>
      <c r="Q52">
        <f t="shared" ref="Q52:Q56" si="26">POWER((3/(4*PI())*O52),1/3)</f>
        <v>6.5518534855222414</v>
      </c>
      <c r="R52">
        <f t="shared" ref="R52:R56" si="27">4*PI()*POWER(Q52,2)</f>
        <v>539.43387822977274</v>
      </c>
    </row>
    <row r="53" spans="1:18" x14ac:dyDescent="0.3">
      <c r="A53" s="10">
        <v>1870</v>
      </c>
      <c r="B53" s="10">
        <v>2.8</v>
      </c>
      <c r="C53" s="10"/>
      <c r="D53" s="10">
        <v>365</v>
      </c>
      <c r="E53" s="10">
        <f t="shared" si="21"/>
        <v>7.2175846393478125</v>
      </c>
      <c r="F53" s="10">
        <f t="shared" si="22"/>
        <v>0.54946283642559923</v>
      </c>
      <c r="G53" s="10">
        <v>0.02</v>
      </c>
      <c r="H53" s="10">
        <v>0.95279999999999998</v>
      </c>
      <c r="I53" s="10"/>
      <c r="J53" s="10">
        <v>5</v>
      </c>
      <c r="K53" s="10">
        <v>12</v>
      </c>
      <c r="L53" s="10">
        <f t="shared" si="23"/>
        <v>60</v>
      </c>
      <c r="M53" s="10"/>
      <c r="N53" s="17"/>
      <c r="O53">
        <f t="shared" si="24"/>
        <v>1178.0972450961724</v>
      </c>
      <c r="P53">
        <f t="shared" si="25"/>
        <v>981.74770424681037</v>
      </c>
      <c r="Q53">
        <f t="shared" si="26"/>
        <v>6.5518534855222414</v>
      </c>
      <c r="R53">
        <f t="shared" si="27"/>
        <v>539.43387822977274</v>
      </c>
    </row>
    <row r="54" spans="1:18" x14ac:dyDescent="0.3">
      <c r="A54" s="10">
        <v>1870</v>
      </c>
      <c r="B54" s="10">
        <v>2.8</v>
      </c>
      <c r="C54" s="10"/>
      <c r="D54" s="10">
        <v>365</v>
      </c>
      <c r="E54" s="10">
        <f t="shared" si="21"/>
        <v>7.2175846393478125</v>
      </c>
      <c r="F54" s="10">
        <f t="shared" si="22"/>
        <v>0.54946283642559923</v>
      </c>
      <c r="G54" s="10">
        <v>0.03</v>
      </c>
      <c r="H54" s="10">
        <v>0.99439999999999995</v>
      </c>
      <c r="I54" s="10"/>
      <c r="J54" s="10">
        <v>5</v>
      </c>
      <c r="K54" s="10">
        <v>12</v>
      </c>
      <c r="L54" s="10">
        <f t="shared" si="23"/>
        <v>60</v>
      </c>
      <c r="M54" s="10"/>
      <c r="N54" s="17"/>
      <c r="O54">
        <f t="shared" si="24"/>
        <v>1178.0972450961724</v>
      </c>
      <c r="P54">
        <f t="shared" si="25"/>
        <v>981.74770424681037</v>
      </c>
      <c r="Q54">
        <f t="shared" si="26"/>
        <v>6.5518534855222414</v>
      </c>
      <c r="R54">
        <f t="shared" si="27"/>
        <v>539.43387822977274</v>
      </c>
    </row>
    <row r="55" spans="1:18" x14ac:dyDescent="0.3">
      <c r="A55" s="10">
        <v>1870</v>
      </c>
      <c r="B55" s="10">
        <v>2.8</v>
      </c>
      <c r="C55" s="10"/>
      <c r="D55" s="10">
        <v>365</v>
      </c>
      <c r="E55" s="10">
        <f t="shared" si="21"/>
        <v>7.2175846393478125</v>
      </c>
      <c r="F55" s="10">
        <f t="shared" si="22"/>
        <v>0.54946283642559923</v>
      </c>
      <c r="G55" s="10">
        <v>0.04</v>
      </c>
      <c r="H55" s="10">
        <v>1.0389999999999999</v>
      </c>
      <c r="I55" s="10"/>
      <c r="J55" s="10">
        <v>5</v>
      </c>
      <c r="K55" s="10">
        <v>12</v>
      </c>
      <c r="L55" s="10">
        <f t="shared" si="23"/>
        <v>60</v>
      </c>
      <c r="M55" s="10"/>
      <c r="N55" s="17"/>
      <c r="O55">
        <f t="shared" si="24"/>
        <v>1178.0972450961724</v>
      </c>
      <c r="P55">
        <f t="shared" si="25"/>
        <v>981.74770424681037</v>
      </c>
      <c r="Q55">
        <f t="shared" si="26"/>
        <v>6.5518534855222414</v>
      </c>
      <c r="R55">
        <f t="shared" si="27"/>
        <v>539.43387822977274</v>
      </c>
    </row>
    <row r="56" spans="1:18" x14ac:dyDescent="0.3">
      <c r="A56" s="10">
        <v>1870</v>
      </c>
      <c r="B56" s="10">
        <v>2.8</v>
      </c>
      <c r="C56" s="10"/>
      <c r="D56" s="10">
        <v>365</v>
      </c>
      <c r="E56" s="10">
        <f t="shared" si="21"/>
        <v>7.2175846393478125</v>
      </c>
      <c r="F56" s="10">
        <f t="shared" si="22"/>
        <v>0.54946283642559923</v>
      </c>
      <c r="G56" s="10">
        <v>0.05</v>
      </c>
      <c r="H56" s="10">
        <v>1.1100000000000001</v>
      </c>
      <c r="I56" s="10"/>
      <c r="J56" s="10">
        <v>5</v>
      </c>
      <c r="K56" s="10">
        <v>12</v>
      </c>
      <c r="L56" s="10">
        <f t="shared" si="23"/>
        <v>60</v>
      </c>
      <c r="M56" s="10"/>
      <c r="N56" s="17"/>
      <c r="O56">
        <f t="shared" si="24"/>
        <v>1178.0972450961724</v>
      </c>
      <c r="P56">
        <f t="shared" si="25"/>
        <v>981.74770424681037</v>
      </c>
      <c r="Q56">
        <f t="shared" si="26"/>
        <v>6.5518534855222414</v>
      </c>
      <c r="R56">
        <f t="shared" si="27"/>
        <v>539.43387822977274</v>
      </c>
    </row>
    <row r="57" spans="1:18" x14ac:dyDescent="0.3">
      <c r="A57" s="10">
        <v>1870</v>
      </c>
      <c r="B57" s="10">
        <v>2.8</v>
      </c>
      <c r="C57" s="10"/>
      <c r="D57" s="10">
        <v>365</v>
      </c>
      <c r="E57" s="10">
        <f>6*(3.1492654*POWER((J57/2),2)*L57)/((2*3.141592654*(J57/2)*L57)+2*3.141592645*POWER((J57/2),2))</f>
        <v>7.2757909669231191</v>
      </c>
      <c r="F57" s="10">
        <f>R57/P57</f>
        <v>0.51418963024965048</v>
      </c>
      <c r="G57" s="10">
        <v>0.01</v>
      </c>
      <c r="H57" s="10">
        <v>0.9496</v>
      </c>
      <c r="I57" s="10"/>
      <c r="J57" s="10">
        <v>5</v>
      </c>
      <c r="K57" s="10">
        <v>15</v>
      </c>
      <c r="L57" s="10">
        <f>K57*J57</f>
        <v>75</v>
      </c>
      <c r="M57" s="10"/>
      <c r="N57" s="17"/>
      <c r="O57">
        <f>PI()*POWER((J57/2),2)*L57</f>
        <v>1472.6215563702156</v>
      </c>
      <c r="P57">
        <f>2*PI()*(J57/2)*L57+2*PI()*POWER(J57/2,2)</f>
        <v>1217.3671532660449</v>
      </c>
      <c r="Q57">
        <f>POWER((3/(4*PI())*O57),1/3)</f>
        <v>7.0577702166077136</v>
      </c>
      <c r="R57">
        <f>4*PI()*POWER(Q57,2)</f>
        <v>625.95756641593721</v>
      </c>
    </row>
    <row r="58" spans="1:18" x14ac:dyDescent="0.3">
      <c r="A58" s="10">
        <v>1870</v>
      </c>
      <c r="B58" s="10">
        <v>2.8</v>
      </c>
      <c r="C58" s="10"/>
      <c r="D58" s="10">
        <v>365</v>
      </c>
      <c r="E58" s="10">
        <f t="shared" ref="E58:E61" si="28">6*(3.1492654*POWER((J58/2),2)*L58)/((2*3.141592654*(J58/2)*L58)+2*3.141592645*POWER((J58/2),2))</f>
        <v>7.2757909669231191</v>
      </c>
      <c r="F58" s="10">
        <f t="shared" ref="F58:F61" si="29">R58/P58</f>
        <v>0.51418963024965048</v>
      </c>
      <c r="G58" s="10">
        <v>0.02</v>
      </c>
      <c r="H58" s="10">
        <v>0.97950000000000004</v>
      </c>
      <c r="I58" s="10"/>
      <c r="J58" s="10">
        <v>5</v>
      </c>
      <c r="K58" s="10">
        <v>15</v>
      </c>
      <c r="L58" s="10">
        <f t="shared" ref="L58:L61" si="30">K58*J58</f>
        <v>75</v>
      </c>
      <c r="M58" s="10"/>
      <c r="N58" s="17"/>
      <c r="O58">
        <f t="shared" ref="O58:O61" si="31">PI()*POWER((J58/2),2)*L58</f>
        <v>1472.6215563702156</v>
      </c>
      <c r="P58">
        <f t="shared" ref="P58:P61" si="32">2*PI()*(J58/2)*L58+2*PI()*POWER(J58/2,2)</f>
        <v>1217.3671532660449</v>
      </c>
      <c r="Q58">
        <f t="shared" ref="Q58:Q61" si="33">POWER((3/(4*PI())*O58),1/3)</f>
        <v>7.0577702166077136</v>
      </c>
      <c r="R58">
        <f t="shared" ref="R58:R61" si="34">4*PI()*POWER(Q58,2)</f>
        <v>625.95756641593721</v>
      </c>
    </row>
    <row r="59" spans="1:18" x14ac:dyDescent="0.3">
      <c r="A59" s="10">
        <v>1870</v>
      </c>
      <c r="B59" s="10">
        <v>2.8</v>
      </c>
      <c r="C59" s="10"/>
      <c r="D59" s="10">
        <v>365</v>
      </c>
      <c r="E59" s="10">
        <f t="shared" si="28"/>
        <v>7.2757909669231191</v>
      </c>
      <c r="F59" s="10">
        <f t="shared" si="29"/>
        <v>0.51418963024965048</v>
      </c>
      <c r="G59" s="10">
        <v>0.03</v>
      </c>
      <c r="H59" s="10">
        <v>1.03</v>
      </c>
      <c r="I59" s="10"/>
      <c r="J59" s="10">
        <v>5</v>
      </c>
      <c r="K59" s="10">
        <v>15</v>
      </c>
      <c r="L59" s="10">
        <f t="shared" si="30"/>
        <v>75</v>
      </c>
      <c r="M59" s="10"/>
      <c r="N59" s="17"/>
      <c r="O59">
        <f t="shared" si="31"/>
        <v>1472.6215563702156</v>
      </c>
      <c r="P59">
        <f t="shared" si="32"/>
        <v>1217.3671532660449</v>
      </c>
      <c r="Q59">
        <f t="shared" si="33"/>
        <v>7.0577702166077136</v>
      </c>
      <c r="R59">
        <f t="shared" si="34"/>
        <v>625.95756641593721</v>
      </c>
    </row>
    <row r="60" spans="1:18" x14ac:dyDescent="0.3">
      <c r="A60" s="10">
        <v>1870</v>
      </c>
      <c r="B60" s="10">
        <v>2.8</v>
      </c>
      <c r="C60" s="10"/>
      <c r="D60" s="10">
        <v>365</v>
      </c>
      <c r="E60" s="10">
        <f t="shared" si="28"/>
        <v>7.2757909669231191</v>
      </c>
      <c r="F60" s="10">
        <f t="shared" si="29"/>
        <v>0.51418963024965048</v>
      </c>
      <c r="G60" s="10">
        <v>0.04</v>
      </c>
      <c r="H60" s="10">
        <v>1.091</v>
      </c>
      <c r="I60" s="10"/>
      <c r="J60" s="10">
        <v>5</v>
      </c>
      <c r="K60" s="10">
        <v>15</v>
      </c>
      <c r="L60" s="10">
        <f t="shared" si="30"/>
        <v>75</v>
      </c>
      <c r="M60" s="10"/>
      <c r="N60" s="17"/>
      <c r="O60">
        <f t="shared" si="31"/>
        <v>1472.6215563702156</v>
      </c>
      <c r="P60">
        <f t="shared" si="32"/>
        <v>1217.3671532660449</v>
      </c>
      <c r="Q60">
        <f t="shared" si="33"/>
        <v>7.0577702166077136</v>
      </c>
      <c r="R60">
        <f t="shared" si="34"/>
        <v>625.95756641593721</v>
      </c>
    </row>
    <row r="61" spans="1:18" x14ac:dyDescent="0.3">
      <c r="A61" s="10">
        <v>1870</v>
      </c>
      <c r="B61" s="10">
        <v>2.8</v>
      </c>
      <c r="C61" s="10"/>
      <c r="D61" s="10">
        <v>365</v>
      </c>
      <c r="E61" s="10">
        <f t="shared" si="28"/>
        <v>7.2757909669231191</v>
      </c>
      <c r="F61" s="10">
        <f t="shared" si="29"/>
        <v>0.51418963024965048</v>
      </c>
      <c r="G61" s="10">
        <v>0.05</v>
      </c>
      <c r="H61" s="10">
        <v>1.1990000000000001</v>
      </c>
      <c r="I61" s="10"/>
      <c r="J61" s="10">
        <v>5</v>
      </c>
      <c r="K61" s="10">
        <v>15</v>
      </c>
      <c r="L61" s="10">
        <f t="shared" si="30"/>
        <v>75</v>
      </c>
      <c r="M61" s="10"/>
      <c r="N61" s="17"/>
      <c r="O61">
        <f t="shared" si="31"/>
        <v>1472.6215563702156</v>
      </c>
      <c r="P61">
        <f t="shared" si="32"/>
        <v>1217.3671532660449</v>
      </c>
      <c r="Q61">
        <f t="shared" si="33"/>
        <v>7.0577702166077136</v>
      </c>
      <c r="R61">
        <f t="shared" si="34"/>
        <v>625.95756641593721</v>
      </c>
    </row>
    <row r="62" spans="1:18" x14ac:dyDescent="0.3">
      <c r="A62" s="10">
        <v>1870</v>
      </c>
      <c r="B62" s="10">
        <v>2.8</v>
      </c>
      <c r="C62" s="10"/>
      <c r="D62" s="10">
        <v>365</v>
      </c>
      <c r="E62" s="10">
        <f>6*(3.1492654*POWER((J62/2),2)*L62)/((2*3.141592654*(J62/2)*L62)+2*3.141592645*POWER((J62/2),2))</f>
        <v>7.3349437388465981</v>
      </c>
      <c r="F62" s="10">
        <f>R62/P62</f>
        <v>0.47097043151494117</v>
      </c>
      <c r="G62" s="10">
        <v>0.01</v>
      </c>
      <c r="H62" s="10">
        <v>0.97950000000000004</v>
      </c>
      <c r="I62" s="10"/>
      <c r="J62" s="10">
        <v>5</v>
      </c>
      <c r="K62" s="10">
        <v>20</v>
      </c>
      <c r="L62" s="10">
        <f>K62*J62</f>
        <v>100</v>
      </c>
      <c r="M62" s="10"/>
      <c r="N62" s="17"/>
      <c r="O62">
        <f>PI()*POWER((J62/2),2)*L62</f>
        <v>1963.4954084936207</v>
      </c>
      <c r="P62">
        <f>2*PI()*(J62/2)*L62+2*PI()*POWER(J62/2,2)</f>
        <v>1610.0662349647689</v>
      </c>
      <c r="Q62">
        <f>POWER((3/(4*PI())*O62),1/3)</f>
        <v>7.7680812648846453</v>
      </c>
      <c r="R62">
        <f>4*PI()*POWER(Q62,2)</f>
        <v>758.29358944899388</v>
      </c>
    </row>
    <row r="63" spans="1:18" x14ac:dyDescent="0.3">
      <c r="A63" s="10">
        <v>1870</v>
      </c>
      <c r="B63" s="10">
        <v>2.8</v>
      </c>
      <c r="C63" s="10"/>
      <c r="D63" s="10">
        <v>365</v>
      </c>
      <c r="E63" s="10">
        <f t="shared" ref="E63:E66" si="35">6*(3.1492654*POWER((J63/2),2)*L63)/((2*3.141592654*(J63/2)*L63)+2*3.141592645*POWER((J63/2),2))</f>
        <v>7.3349437388465981</v>
      </c>
      <c r="F63" s="10">
        <f t="shared" ref="F63:F66" si="36">R63/P63</f>
        <v>0.47097043151494117</v>
      </c>
      <c r="G63" s="10">
        <v>0.02</v>
      </c>
      <c r="H63" s="10">
        <v>0.99980000000000002</v>
      </c>
      <c r="I63" s="10"/>
      <c r="J63" s="10">
        <v>5</v>
      </c>
      <c r="K63" s="10">
        <v>20</v>
      </c>
      <c r="L63" s="10">
        <f t="shared" ref="L63:L66" si="37">K63*J63</f>
        <v>100</v>
      </c>
      <c r="M63" s="10"/>
      <c r="N63" s="17"/>
      <c r="O63">
        <f t="shared" ref="O63:O66" si="38">PI()*POWER((J63/2),2)*L63</f>
        <v>1963.4954084936207</v>
      </c>
      <c r="P63">
        <f t="shared" ref="P63:P66" si="39">2*PI()*(J63/2)*L63+2*PI()*POWER(J63/2,2)</f>
        <v>1610.0662349647689</v>
      </c>
      <c r="Q63">
        <f t="shared" ref="Q63:Q66" si="40">POWER((3/(4*PI())*O63),1/3)</f>
        <v>7.7680812648846453</v>
      </c>
      <c r="R63">
        <f t="shared" ref="R63:R66" si="41">4*PI()*POWER(Q63,2)</f>
        <v>758.29358944899388</v>
      </c>
    </row>
    <row r="64" spans="1:18" x14ac:dyDescent="0.3">
      <c r="A64" s="10">
        <v>1870</v>
      </c>
      <c r="B64" s="10">
        <v>2.8</v>
      </c>
      <c r="C64" s="10"/>
      <c r="D64" s="10">
        <v>365</v>
      </c>
      <c r="E64" s="10">
        <f t="shared" si="35"/>
        <v>7.3349437388465981</v>
      </c>
      <c r="F64" s="10">
        <f t="shared" si="36"/>
        <v>0.47097043151494117</v>
      </c>
      <c r="G64" s="10">
        <v>0.03</v>
      </c>
      <c r="H64" s="10">
        <v>1.0820000000000001</v>
      </c>
      <c r="I64" s="10"/>
      <c r="J64" s="10">
        <v>5</v>
      </c>
      <c r="K64" s="10">
        <v>20</v>
      </c>
      <c r="L64" s="10">
        <f t="shared" si="37"/>
        <v>100</v>
      </c>
      <c r="M64" s="10"/>
      <c r="N64" s="17"/>
      <c r="O64">
        <f t="shared" si="38"/>
        <v>1963.4954084936207</v>
      </c>
      <c r="P64">
        <f t="shared" si="39"/>
        <v>1610.0662349647689</v>
      </c>
      <c r="Q64">
        <f t="shared" si="40"/>
        <v>7.7680812648846453</v>
      </c>
      <c r="R64">
        <f t="shared" si="41"/>
        <v>758.29358944899388</v>
      </c>
    </row>
    <row r="65" spans="1:18" x14ac:dyDescent="0.3">
      <c r="A65" s="10">
        <v>1870</v>
      </c>
      <c r="B65" s="10">
        <v>2.8</v>
      </c>
      <c r="C65" s="10"/>
      <c r="D65" s="10">
        <v>365</v>
      </c>
      <c r="E65" s="10">
        <f t="shared" si="35"/>
        <v>7.3349437388465981</v>
      </c>
      <c r="F65" s="10">
        <f t="shared" si="36"/>
        <v>0.47097043151494117</v>
      </c>
      <c r="G65" s="10">
        <v>0.04</v>
      </c>
      <c r="H65" s="10">
        <v>1.153</v>
      </c>
      <c r="I65" s="10"/>
      <c r="J65" s="10">
        <v>5</v>
      </c>
      <c r="K65" s="10">
        <v>20</v>
      </c>
      <c r="L65" s="10">
        <f t="shared" si="37"/>
        <v>100</v>
      </c>
      <c r="M65" s="10"/>
      <c r="N65" s="17"/>
      <c r="O65">
        <f t="shared" si="38"/>
        <v>1963.4954084936207</v>
      </c>
      <c r="P65">
        <f t="shared" si="39"/>
        <v>1610.0662349647689</v>
      </c>
      <c r="Q65">
        <f t="shared" si="40"/>
        <v>7.7680812648846453</v>
      </c>
      <c r="R65">
        <f t="shared" si="41"/>
        <v>758.29358944899388</v>
      </c>
    </row>
    <row r="66" spans="1:18" x14ac:dyDescent="0.3">
      <c r="A66" s="10">
        <v>1870</v>
      </c>
      <c r="B66" s="10">
        <v>2.8</v>
      </c>
      <c r="C66" s="10"/>
      <c r="D66" s="10">
        <v>365</v>
      </c>
      <c r="E66" s="10">
        <f t="shared" si="35"/>
        <v>7.3349437388465981</v>
      </c>
      <c r="F66" s="10">
        <f t="shared" si="36"/>
        <v>0.47097043151494117</v>
      </c>
      <c r="G66" s="10">
        <v>0.05</v>
      </c>
      <c r="H66" s="10">
        <v>1.22</v>
      </c>
      <c r="I66" s="10"/>
      <c r="J66" s="10">
        <v>5</v>
      </c>
      <c r="K66" s="10">
        <v>20</v>
      </c>
      <c r="L66" s="10">
        <f t="shared" si="37"/>
        <v>100</v>
      </c>
      <c r="M66" s="10"/>
      <c r="N66" s="17"/>
      <c r="O66">
        <f t="shared" si="38"/>
        <v>1963.4954084936207</v>
      </c>
      <c r="P66">
        <f t="shared" si="39"/>
        <v>1610.0662349647689</v>
      </c>
      <c r="Q66">
        <f t="shared" si="40"/>
        <v>7.7680812648846453</v>
      </c>
      <c r="R66">
        <f t="shared" si="41"/>
        <v>758.29358944899388</v>
      </c>
    </row>
    <row r="68" spans="1:18" x14ac:dyDescent="0.3">
      <c r="A68" s="5">
        <v>2650</v>
      </c>
      <c r="B68" s="5">
        <v>0.255</v>
      </c>
      <c r="C68" s="5"/>
      <c r="D68" s="5">
        <v>250</v>
      </c>
      <c r="E68" s="5">
        <v>1.05</v>
      </c>
      <c r="F68" s="5"/>
      <c r="G68" s="5">
        <v>0.2</v>
      </c>
      <c r="H68" s="5">
        <v>0.125</v>
      </c>
      <c r="I68" s="5"/>
      <c r="J68" s="5"/>
      <c r="K68" s="5"/>
      <c r="L68" s="5"/>
      <c r="M68" s="5"/>
      <c r="N68" s="12" t="s">
        <v>16</v>
      </c>
    </row>
    <row r="69" spans="1:18" x14ac:dyDescent="0.3">
      <c r="A69" s="5">
        <v>2650</v>
      </c>
      <c r="B69" s="5">
        <v>0.255</v>
      </c>
      <c r="C69" s="5"/>
      <c r="D69" s="5">
        <v>250</v>
      </c>
      <c r="E69" s="5">
        <v>1.05</v>
      </c>
      <c r="F69" s="5"/>
      <c r="G69" s="5">
        <v>0.3</v>
      </c>
      <c r="H69" s="5">
        <v>0.13800000000000001</v>
      </c>
      <c r="I69" s="5"/>
      <c r="J69" s="5"/>
      <c r="K69" s="5"/>
      <c r="L69" s="5"/>
      <c r="M69" s="5"/>
      <c r="N69" s="12"/>
    </row>
    <row r="70" spans="1:18" x14ac:dyDescent="0.3">
      <c r="A70" s="5">
        <v>2650</v>
      </c>
      <c r="B70" s="5">
        <v>0.255</v>
      </c>
      <c r="C70" s="5"/>
      <c r="D70" s="5">
        <v>250</v>
      </c>
      <c r="E70" s="5">
        <v>1.05</v>
      </c>
      <c r="F70" s="5"/>
      <c r="G70" s="5">
        <v>0.4</v>
      </c>
      <c r="H70" s="5">
        <v>0.14499999999999999</v>
      </c>
      <c r="I70" s="5"/>
      <c r="J70" s="5"/>
      <c r="K70" s="5"/>
      <c r="L70" s="5"/>
      <c r="M70" s="5"/>
      <c r="N70" s="12"/>
    </row>
    <row r="71" spans="1:18" x14ac:dyDescent="0.3">
      <c r="A71" s="5">
        <v>2650</v>
      </c>
      <c r="B71" s="5">
        <v>0.255</v>
      </c>
      <c r="C71" s="5"/>
      <c r="D71" s="5">
        <v>250</v>
      </c>
      <c r="E71" s="5">
        <v>1.05</v>
      </c>
      <c r="F71" s="5"/>
      <c r="G71" s="5">
        <v>0.5</v>
      </c>
      <c r="H71" s="5">
        <v>0.155</v>
      </c>
      <c r="I71" s="5"/>
      <c r="J71" s="5"/>
      <c r="K71" s="5"/>
      <c r="L71" s="5"/>
      <c r="M71" s="5"/>
      <c r="N71" s="12"/>
    </row>
    <row r="72" spans="1:18" x14ac:dyDescent="0.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1:18" x14ac:dyDescent="0.3">
      <c r="A73" s="5">
        <v>2650</v>
      </c>
      <c r="B73" s="5">
        <v>0.255</v>
      </c>
      <c r="C73" s="5"/>
      <c r="D73" s="5">
        <v>480</v>
      </c>
      <c r="E73" s="5">
        <v>0.95</v>
      </c>
      <c r="F73" s="5"/>
      <c r="G73" s="5">
        <v>0.2</v>
      </c>
      <c r="H73" s="5">
        <v>0.13800000000000001</v>
      </c>
      <c r="I73" s="5"/>
      <c r="J73" s="5"/>
      <c r="K73" s="5"/>
      <c r="L73" s="5"/>
      <c r="M73" s="5"/>
      <c r="N73" s="12" t="s">
        <v>17</v>
      </c>
    </row>
    <row r="74" spans="1:18" x14ac:dyDescent="0.3">
      <c r="A74" s="5">
        <v>2650</v>
      </c>
      <c r="B74" s="5">
        <v>0.255</v>
      </c>
      <c r="C74" s="5"/>
      <c r="D74" s="5">
        <v>480</v>
      </c>
      <c r="E74" s="5">
        <v>0.95</v>
      </c>
      <c r="F74" s="5"/>
      <c r="G74" s="5">
        <v>0.3</v>
      </c>
      <c r="H74" s="5">
        <v>0.151</v>
      </c>
      <c r="I74" s="5"/>
      <c r="J74" s="5"/>
      <c r="K74" s="5"/>
      <c r="L74" s="5"/>
      <c r="M74" s="5"/>
      <c r="N74" s="12"/>
    </row>
    <row r="75" spans="1:18" x14ac:dyDescent="0.3">
      <c r="A75" s="5">
        <v>2650</v>
      </c>
      <c r="B75" s="5">
        <v>0.255</v>
      </c>
      <c r="C75" s="5"/>
      <c r="D75" s="5">
        <v>480</v>
      </c>
      <c r="E75" s="5">
        <v>0.95</v>
      </c>
      <c r="F75" s="5"/>
      <c r="G75" s="5">
        <v>0.4</v>
      </c>
      <c r="H75" s="5">
        <v>0.189</v>
      </c>
      <c r="I75" s="5"/>
      <c r="J75" s="5"/>
      <c r="K75" s="5"/>
      <c r="L75" s="5"/>
      <c r="M75" s="5"/>
      <c r="N75" s="12"/>
    </row>
    <row r="76" spans="1:18" x14ac:dyDescent="0.3">
      <c r="A76" s="5">
        <v>2650</v>
      </c>
      <c r="B76" s="5">
        <v>0.255</v>
      </c>
      <c r="C76" s="5"/>
      <c r="D76" s="5">
        <v>480</v>
      </c>
      <c r="E76" s="5">
        <v>0.95</v>
      </c>
      <c r="F76" s="5"/>
      <c r="G76" s="5">
        <v>0.5</v>
      </c>
      <c r="H76" s="5">
        <v>0.214</v>
      </c>
      <c r="I76" s="5"/>
      <c r="J76" s="5"/>
      <c r="K76" s="5"/>
      <c r="L76" s="5"/>
      <c r="M76" s="5"/>
      <c r="N76" s="12"/>
    </row>
    <row r="78" spans="1:18" x14ac:dyDescent="0.3">
      <c r="A78" s="5">
        <v>2585.3000000000002</v>
      </c>
      <c r="B78" s="5">
        <v>0.22500000000000001</v>
      </c>
      <c r="C78" s="5">
        <v>0.78</v>
      </c>
      <c r="D78" s="5">
        <v>465.92</v>
      </c>
      <c r="E78" s="5">
        <v>9.5</v>
      </c>
      <c r="F78" s="5">
        <v>0.27</v>
      </c>
      <c r="G78" s="5">
        <v>0.02</v>
      </c>
      <c r="H78" s="5">
        <v>0.31</v>
      </c>
      <c r="I78" s="5"/>
      <c r="J78" s="5"/>
      <c r="K78" s="5"/>
      <c r="L78" s="5"/>
      <c r="M78" s="5"/>
      <c r="N78" s="12" t="s">
        <v>18</v>
      </c>
    </row>
    <row r="79" spans="1:18" x14ac:dyDescent="0.3">
      <c r="A79" s="5">
        <v>2585.3000000000002</v>
      </c>
      <c r="B79" s="5">
        <v>0.22500000000000001</v>
      </c>
      <c r="C79" s="5">
        <v>0.78</v>
      </c>
      <c r="D79" s="5">
        <v>470.56</v>
      </c>
      <c r="E79" s="5">
        <v>7.125</v>
      </c>
      <c r="F79" s="5">
        <v>0.28000000000000003</v>
      </c>
      <c r="G79" s="5">
        <v>0.02</v>
      </c>
      <c r="H79" s="5">
        <v>0.2</v>
      </c>
      <c r="I79" s="5"/>
      <c r="J79" s="5"/>
      <c r="K79" s="5"/>
      <c r="L79" s="5"/>
      <c r="M79" s="5"/>
      <c r="N79" s="12"/>
    </row>
    <row r="80" spans="1:18" x14ac:dyDescent="0.3">
      <c r="A80" s="5">
        <v>2585.3000000000002</v>
      </c>
      <c r="B80" s="5">
        <v>0.22500000000000001</v>
      </c>
      <c r="C80" s="5">
        <v>0.78</v>
      </c>
      <c r="D80" s="5">
        <v>478.6</v>
      </c>
      <c r="E80" s="5">
        <v>3.5550000000000002</v>
      </c>
      <c r="F80" s="5">
        <v>0.32</v>
      </c>
      <c r="G80" s="5">
        <v>0.02</v>
      </c>
      <c r="H80" s="5">
        <v>0.18</v>
      </c>
      <c r="I80" s="5"/>
      <c r="J80" s="5"/>
      <c r="K80" s="5"/>
      <c r="L80" s="5"/>
      <c r="M80" s="5"/>
      <c r="N80" s="12"/>
    </row>
    <row r="81" spans="1:14" x14ac:dyDescent="0.3">
      <c r="A81" s="5">
        <v>2585.3000000000002</v>
      </c>
      <c r="B81" s="5">
        <v>0.22500000000000001</v>
      </c>
      <c r="C81" s="5">
        <v>0.78</v>
      </c>
      <c r="D81" s="5">
        <v>478.6</v>
      </c>
      <c r="E81" s="5">
        <v>3.5550000000000002</v>
      </c>
      <c r="F81" s="5">
        <v>0.32</v>
      </c>
      <c r="G81" s="5">
        <v>0.05</v>
      </c>
      <c r="H81" s="5">
        <v>0.42</v>
      </c>
      <c r="I81" s="5"/>
      <c r="J81" s="5"/>
      <c r="K81" s="5"/>
      <c r="L81" s="5"/>
      <c r="M81" s="5"/>
      <c r="N81" s="12"/>
    </row>
    <row r="82" spans="1:14" x14ac:dyDescent="0.3">
      <c r="A82" s="5">
        <v>2585.3000000000002</v>
      </c>
      <c r="B82" s="5">
        <v>0.22500000000000001</v>
      </c>
      <c r="C82" s="5">
        <v>0.78</v>
      </c>
      <c r="D82" s="5">
        <v>483.29</v>
      </c>
      <c r="E82" s="5">
        <v>1.77</v>
      </c>
      <c r="F82" s="5">
        <v>0.28000000000000003</v>
      </c>
      <c r="G82" s="5">
        <v>0.02</v>
      </c>
      <c r="H82" s="5">
        <v>0.17</v>
      </c>
      <c r="I82" s="5"/>
      <c r="J82" s="5"/>
      <c r="K82" s="5"/>
      <c r="L82" s="5"/>
      <c r="M82" s="5"/>
      <c r="N82" s="12"/>
    </row>
    <row r="83" spans="1:14" x14ac:dyDescent="0.3">
      <c r="A83" s="5">
        <v>2585.3000000000002</v>
      </c>
      <c r="B83" s="5">
        <v>0.22500000000000001</v>
      </c>
      <c r="C83" s="5">
        <v>0.78</v>
      </c>
      <c r="D83" s="5">
        <v>483.29</v>
      </c>
      <c r="E83" s="5">
        <v>1.77</v>
      </c>
      <c r="F83" s="5">
        <v>0.28000000000000003</v>
      </c>
      <c r="G83" s="5">
        <v>0.05</v>
      </c>
      <c r="H83" s="5">
        <v>0.42</v>
      </c>
      <c r="I83" s="5"/>
      <c r="J83" s="5"/>
      <c r="K83" s="5"/>
      <c r="L83" s="5"/>
      <c r="M83" s="5"/>
      <c r="N83" s="12"/>
    </row>
    <row r="84" spans="1:14" x14ac:dyDescent="0.3">
      <c r="A84" s="5">
        <v>2585.3000000000002</v>
      </c>
      <c r="B84" s="5">
        <v>0.22500000000000001</v>
      </c>
      <c r="C84" s="5">
        <v>0.78</v>
      </c>
      <c r="D84" s="5">
        <v>502.67</v>
      </c>
      <c r="E84" s="5">
        <v>0.88500000000000001</v>
      </c>
      <c r="F84" s="5">
        <v>0.3</v>
      </c>
      <c r="G84" s="5">
        <v>0.02</v>
      </c>
      <c r="H84" s="5">
        <v>0.16</v>
      </c>
      <c r="I84" s="5"/>
      <c r="J84" s="5"/>
      <c r="K84" s="5"/>
      <c r="L84" s="5"/>
      <c r="M84" s="5"/>
      <c r="N84" s="12"/>
    </row>
    <row r="85" spans="1:14" x14ac:dyDescent="0.3">
      <c r="A85" s="5">
        <v>2585.3000000000002</v>
      </c>
      <c r="B85" s="5">
        <v>0.22500000000000001</v>
      </c>
      <c r="C85" s="5">
        <v>0.78</v>
      </c>
      <c r="D85" s="5">
        <v>502.67</v>
      </c>
      <c r="E85" s="5">
        <v>0.88500000000000001</v>
      </c>
      <c r="F85" s="5">
        <v>0.3</v>
      </c>
      <c r="G85" s="5">
        <v>0.05</v>
      </c>
      <c r="H85" s="5">
        <v>0.17</v>
      </c>
      <c r="I85" s="5"/>
      <c r="J85" s="5"/>
      <c r="K85" s="5"/>
      <c r="L85" s="5"/>
      <c r="M85" s="5"/>
      <c r="N85" s="12"/>
    </row>
    <row r="86" spans="1:14" x14ac:dyDescent="0.3">
      <c r="A86" s="5">
        <v>2585.3000000000002</v>
      </c>
      <c r="B86" s="5">
        <v>0.22500000000000001</v>
      </c>
      <c r="C86" s="5">
        <v>0.78</v>
      </c>
      <c r="D86" s="5">
        <v>502.67</v>
      </c>
      <c r="E86" s="5">
        <v>0.88500000000000001</v>
      </c>
      <c r="F86" s="5">
        <v>0.3</v>
      </c>
      <c r="G86" s="5">
        <v>0.06</v>
      </c>
      <c r="H86" s="5">
        <v>0.18</v>
      </c>
      <c r="I86" s="5"/>
      <c r="J86" s="5"/>
      <c r="K86" s="5"/>
      <c r="L86" s="5"/>
      <c r="M86" s="5"/>
      <c r="N86" s="12"/>
    </row>
    <row r="87" spans="1:14" x14ac:dyDescent="0.3">
      <c r="A87" s="5">
        <v>2585.3000000000002</v>
      </c>
      <c r="B87" s="5">
        <v>0.22500000000000001</v>
      </c>
      <c r="C87" s="5">
        <v>0.78</v>
      </c>
      <c r="D87" s="5">
        <v>502.67</v>
      </c>
      <c r="E87" s="5">
        <v>0.88500000000000001</v>
      </c>
      <c r="F87" s="5">
        <v>0.3</v>
      </c>
      <c r="G87" s="5">
        <v>7.0000000000000007E-2</v>
      </c>
      <c r="H87" s="5">
        <v>0.4</v>
      </c>
      <c r="I87" s="5"/>
      <c r="J87" s="5"/>
      <c r="K87" s="5"/>
      <c r="L87" s="5"/>
      <c r="M87" s="5"/>
      <c r="N87" s="12"/>
    </row>
    <row r="88" spans="1:14" x14ac:dyDescent="0.3">
      <c r="A88" s="5">
        <v>2585.3000000000002</v>
      </c>
      <c r="B88" s="5">
        <v>0.22500000000000001</v>
      </c>
      <c r="C88" s="5">
        <v>0.78</v>
      </c>
      <c r="D88" s="5">
        <v>502.67</v>
      </c>
      <c r="E88" s="5">
        <v>0.88500000000000001</v>
      </c>
      <c r="F88" s="5">
        <v>0.3</v>
      </c>
      <c r="G88" s="5">
        <v>0.08</v>
      </c>
      <c r="H88" s="5">
        <v>0.72</v>
      </c>
      <c r="I88" s="5"/>
      <c r="J88" s="5"/>
      <c r="K88" s="5"/>
      <c r="L88" s="5"/>
      <c r="M88" s="5"/>
      <c r="N88" s="12"/>
    </row>
    <row r="89" spans="1:14" x14ac:dyDescent="0.3">
      <c r="A89" s="5">
        <v>2585.3000000000002</v>
      </c>
      <c r="B89" s="5">
        <v>0.22500000000000001</v>
      </c>
      <c r="C89" s="5">
        <v>0.78</v>
      </c>
      <c r="D89" s="5">
        <v>484.63</v>
      </c>
      <c r="E89" s="5">
        <v>0.72199999999999998</v>
      </c>
      <c r="F89" s="5">
        <v>0.39</v>
      </c>
      <c r="G89" s="5">
        <v>0.02</v>
      </c>
      <c r="H89" s="5">
        <v>0.17</v>
      </c>
      <c r="I89" s="5"/>
      <c r="J89" s="5"/>
      <c r="K89" s="5"/>
      <c r="L89" s="5"/>
      <c r="M89" s="5"/>
      <c r="N89" s="12"/>
    </row>
    <row r="90" spans="1:14" x14ac:dyDescent="0.3">
      <c r="A90" s="5">
        <v>2585.3000000000002</v>
      </c>
      <c r="B90" s="5">
        <v>0.22500000000000001</v>
      </c>
      <c r="C90" s="5">
        <v>0.78</v>
      </c>
      <c r="D90" s="5">
        <v>484.63</v>
      </c>
      <c r="E90" s="5">
        <v>0.72199999999999998</v>
      </c>
      <c r="F90" s="5">
        <v>0.39</v>
      </c>
      <c r="G90" s="5">
        <v>0.05</v>
      </c>
      <c r="H90" s="5">
        <v>0.32</v>
      </c>
      <c r="I90" s="5"/>
      <c r="J90" s="5"/>
      <c r="K90" s="5"/>
      <c r="L90" s="5"/>
      <c r="M90" s="5"/>
      <c r="N90" s="12"/>
    </row>
    <row r="91" spans="1:14" x14ac:dyDescent="0.3">
      <c r="A91" s="5">
        <v>2585.3000000000002</v>
      </c>
      <c r="B91" s="5">
        <v>0.22500000000000001</v>
      </c>
      <c r="C91" s="5">
        <v>0.78</v>
      </c>
      <c r="D91" s="5">
        <v>520.04</v>
      </c>
      <c r="E91" s="5">
        <v>0.44500000000000001</v>
      </c>
      <c r="F91" s="5">
        <v>0.34</v>
      </c>
      <c r="G91" s="5">
        <v>0.02</v>
      </c>
      <c r="H91" s="5">
        <v>0.16</v>
      </c>
      <c r="I91" s="5"/>
      <c r="J91" s="5"/>
      <c r="K91" s="5"/>
      <c r="L91" s="5"/>
      <c r="M91" s="5"/>
      <c r="N91" s="12"/>
    </row>
    <row r="92" spans="1:14" x14ac:dyDescent="0.3">
      <c r="A92" s="5">
        <v>2585.3000000000002</v>
      </c>
      <c r="B92" s="5">
        <v>0.22500000000000001</v>
      </c>
      <c r="C92" s="5">
        <v>0.78</v>
      </c>
      <c r="D92" s="5">
        <v>520.04</v>
      </c>
      <c r="E92" s="5">
        <v>0.44500000000000001</v>
      </c>
      <c r="F92" s="5">
        <v>0.34</v>
      </c>
      <c r="G92" s="5">
        <v>0.05</v>
      </c>
      <c r="H92" s="5">
        <v>0.17</v>
      </c>
      <c r="I92" s="5"/>
      <c r="J92" s="5"/>
      <c r="K92" s="5"/>
      <c r="L92" s="5"/>
      <c r="M92" s="5"/>
      <c r="N92" s="12"/>
    </row>
    <row r="93" spans="1:14" x14ac:dyDescent="0.3">
      <c r="A93" s="5">
        <v>2585.3000000000002</v>
      </c>
      <c r="B93" s="5">
        <v>0.22500000000000001</v>
      </c>
      <c r="C93" s="5">
        <v>0.78</v>
      </c>
      <c r="D93" s="5">
        <v>520.04</v>
      </c>
      <c r="E93" s="5">
        <v>0.44500000000000001</v>
      </c>
      <c r="F93" s="5">
        <v>0.34</v>
      </c>
      <c r="G93" s="5">
        <v>0.08</v>
      </c>
      <c r="H93" s="5">
        <v>0.19</v>
      </c>
      <c r="I93" s="5"/>
      <c r="J93" s="5"/>
      <c r="K93" s="5"/>
      <c r="L93" s="5"/>
      <c r="M93" s="5"/>
      <c r="N93" s="12"/>
    </row>
    <row r="94" spans="1:14" x14ac:dyDescent="0.3">
      <c r="A94" s="5">
        <v>2585.3000000000002</v>
      </c>
      <c r="B94" s="5">
        <v>0.22500000000000001</v>
      </c>
      <c r="C94" s="5">
        <v>0.78</v>
      </c>
      <c r="D94" s="5">
        <v>520.04</v>
      </c>
      <c r="E94" s="5">
        <v>0.44500000000000001</v>
      </c>
      <c r="F94" s="5">
        <v>0.34</v>
      </c>
      <c r="G94" s="5">
        <v>0.1</v>
      </c>
      <c r="H94" s="5">
        <v>0.2</v>
      </c>
      <c r="I94" s="5"/>
      <c r="J94" s="5"/>
      <c r="K94" s="5"/>
      <c r="L94" s="5"/>
      <c r="M94" s="5"/>
      <c r="N94" s="12"/>
    </row>
    <row r="95" spans="1:14" x14ac:dyDescent="0.3">
      <c r="A95" s="5">
        <v>2585.3000000000002</v>
      </c>
      <c r="B95" s="5">
        <v>0.22500000000000001</v>
      </c>
      <c r="C95" s="5">
        <v>0.78</v>
      </c>
      <c r="D95" s="5">
        <v>520.04</v>
      </c>
      <c r="E95" s="5">
        <v>0.44500000000000001</v>
      </c>
      <c r="F95" s="5">
        <v>0.34</v>
      </c>
      <c r="G95" s="5">
        <v>0.12</v>
      </c>
      <c r="H95" s="5">
        <v>0.25</v>
      </c>
      <c r="I95" s="5"/>
      <c r="J95" s="5"/>
      <c r="K95" s="5"/>
      <c r="L95" s="5"/>
      <c r="M95" s="5"/>
      <c r="N95" s="12"/>
    </row>
    <row r="96" spans="1:14" x14ac:dyDescent="0.3">
      <c r="A96" s="5">
        <v>2585.3000000000002</v>
      </c>
      <c r="B96" s="5">
        <v>0.22500000000000001</v>
      </c>
      <c r="C96" s="5">
        <v>0.78</v>
      </c>
      <c r="D96" s="5">
        <v>560.58000000000004</v>
      </c>
      <c r="E96" s="5">
        <v>0.22500000000000001</v>
      </c>
      <c r="F96" s="5">
        <v>0.54</v>
      </c>
      <c r="G96" s="5">
        <v>0.02</v>
      </c>
      <c r="H96" s="5">
        <v>0.06</v>
      </c>
      <c r="I96" s="5"/>
      <c r="J96" s="5"/>
      <c r="K96" s="5"/>
      <c r="L96" s="5"/>
      <c r="M96" s="5"/>
      <c r="N96" s="12"/>
    </row>
    <row r="97" spans="1:14" x14ac:dyDescent="0.3">
      <c r="A97" s="5">
        <v>2585.3000000000002</v>
      </c>
      <c r="B97" s="5">
        <v>0.22500000000000001</v>
      </c>
      <c r="C97" s="5">
        <v>0.78</v>
      </c>
      <c r="D97" s="5">
        <v>560.58000000000004</v>
      </c>
      <c r="E97" s="5">
        <v>0.22500000000000001</v>
      </c>
      <c r="F97" s="5">
        <v>0.54</v>
      </c>
      <c r="G97" s="5">
        <v>0.05</v>
      </c>
      <c r="H97" s="5">
        <v>7.0000000000000007E-2</v>
      </c>
      <c r="I97" s="5"/>
      <c r="J97" s="5"/>
      <c r="K97" s="5"/>
      <c r="L97" s="5"/>
      <c r="M97" s="5"/>
      <c r="N97" s="12"/>
    </row>
    <row r="98" spans="1:14" x14ac:dyDescent="0.3">
      <c r="A98" s="5">
        <v>2585.3000000000002</v>
      </c>
      <c r="B98" s="5">
        <v>0.22500000000000001</v>
      </c>
      <c r="C98" s="5">
        <v>0.78</v>
      </c>
      <c r="D98" s="5">
        <v>560.58000000000004</v>
      </c>
      <c r="E98" s="5">
        <v>0.22500000000000001</v>
      </c>
      <c r="F98" s="5">
        <v>0.54</v>
      </c>
      <c r="G98" s="5">
        <v>0.1</v>
      </c>
      <c r="H98" s="5">
        <v>7.0000000000000007E-2</v>
      </c>
      <c r="I98" s="5"/>
      <c r="J98" s="5"/>
      <c r="K98" s="5"/>
      <c r="L98" s="5"/>
      <c r="M98" s="5"/>
      <c r="N98" s="12"/>
    </row>
    <row r="99" spans="1:14" x14ac:dyDescent="0.3">
      <c r="A99" s="5">
        <v>2585.3000000000002</v>
      </c>
      <c r="B99" s="5">
        <v>0.22500000000000001</v>
      </c>
      <c r="C99" s="5">
        <v>0.78</v>
      </c>
      <c r="D99" s="5">
        <v>560.58000000000004</v>
      </c>
      <c r="E99" s="5">
        <v>0.22500000000000001</v>
      </c>
      <c r="F99" s="5">
        <v>0.54</v>
      </c>
      <c r="G99" s="5">
        <v>0.15</v>
      </c>
      <c r="H99" s="5">
        <v>0.06</v>
      </c>
      <c r="I99" s="5"/>
      <c r="J99" s="5"/>
      <c r="K99" s="5"/>
      <c r="L99" s="5"/>
      <c r="M99" s="5"/>
      <c r="N99" s="12"/>
    </row>
    <row r="100" spans="1:14" x14ac:dyDescent="0.3">
      <c r="A100" s="5">
        <v>2585.3000000000002</v>
      </c>
      <c r="B100" s="5">
        <v>0.22500000000000001</v>
      </c>
      <c r="C100" s="5">
        <v>0.78</v>
      </c>
      <c r="D100" s="5">
        <v>605.21</v>
      </c>
      <c r="E100" s="5">
        <v>7.4999999999999997E-2</v>
      </c>
      <c r="F100" s="5">
        <v>0.55000000000000004</v>
      </c>
      <c r="G100" s="5">
        <v>0.02</v>
      </c>
      <c r="H100" s="5">
        <v>0.03</v>
      </c>
      <c r="I100" s="5"/>
      <c r="J100" s="5"/>
      <c r="K100" s="5"/>
      <c r="L100" s="5"/>
      <c r="M100" s="5"/>
      <c r="N100" s="12"/>
    </row>
    <row r="101" spans="1:14" x14ac:dyDescent="0.3">
      <c r="A101" s="5">
        <v>2585.3000000000002</v>
      </c>
      <c r="B101" s="5">
        <v>0.22500000000000001</v>
      </c>
      <c r="C101" s="5">
        <v>0.78</v>
      </c>
      <c r="D101" s="5">
        <v>605.21</v>
      </c>
      <c r="E101" s="5">
        <v>7.4999999999999997E-2</v>
      </c>
      <c r="F101" s="5">
        <v>0.55000000000000004</v>
      </c>
      <c r="G101" s="5">
        <v>0.05</v>
      </c>
      <c r="H101" s="5">
        <v>3.5000000000000003E-2</v>
      </c>
      <c r="I101" s="5"/>
      <c r="J101" s="5"/>
      <c r="K101" s="5"/>
      <c r="L101" s="5"/>
      <c r="M101" s="5"/>
      <c r="N101" s="12"/>
    </row>
    <row r="102" spans="1:14" x14ac:dyDescent="0.3">
      <c r="A102" s="5">
        <v>2585.3000000000002</v>
      </c>
      <c r="B102" s="5">
        <v>0.22500000000000001</v>
      </c>
      <c r="C102" s="5">
        <v>0.78</v>
      </c>
      <c r="D102" s="5">
        <v>605.21</v>
      </c>
      <c r="E102" s="5">
        <v>7.4999999999999997E-2</v>
      </c>
      <c r="F102" s="5">
        <v>0.55000000000000004</v>
      </c>
      <c r="G102" s="5">
        <v>0.09</v>
      </c>
      <c r="H102" s="5">
        <v>0.03</v>
      </c>
      <c r="I102" s="5"/>
      <c r="J102" s="5"/>
      <c r="K102" s="5"/>
      <c r="L102" s="5"/>
      <c r="M102" s="5"/>
      <c r="N102" s="12"/>
    </row>
    <row r="104" spans="1:14" x14ac:dyDescent="0.3">
      <c r="A104" s="5">
        <v>2630</v>
      </c>
      <c r="B104" s="5">
        <v>0.24079999999999999</v>
      </c>
      <c r="C104" s="5"/>
      <c r="D104" s="5">
        <v>1200</v>
      </c>
      <c r="E104" s="5">
        <v>0.85599999999999998</v>
      </c>
      <c r="F104" s="5"/>
      <c r="G104" s="5">
        <v>0.1</v>
      </c>
      <c r="H104" s="5">
        <v>0.12</v>
      </c>
      <c r="I104" s="5"/>
      <c r="J104" s="5"/>
      <c r="K104" s="5"/>
      <c r="L104" s="5"/>
      <c r="M104" s="5"/>
      <c r="N104" s="12" t="s">
        <v>19</v>
      </c>
    </row>
    <row r="105" spans="1:14" x14ac:dyDescent="0.3">
      <c r="A105" s="5">
        <v>2630</v>
      </c>
      <c r="B105" s="5">
        <v>0.24079999999999999</v>
      </c>
      <c r="C105" s="5"/>
      <c r="D105" s="5">
        <v>1200</v>
      </c>
      <c r="E105" s="5">
        <v>0.85599999999999998</v>
      </c>
      <c r="F105" s="5"/>
      <c r="G105" s="5">
        <v>0.2</v>
      </c>
      <c r="H105" s="5">
        <v>0.14699999999999999</v>
      </c>
      <c r="I105" s="5"/>
      <c r="J105" s="5"/>
      <c r="K105" s="5"/>
      <c r="L105" s="5"/>
      <c r="M105" s="5"/>
      <c r="N105" s="12"/>
    </row>
    <row r="106" spans="1:14" x14ac:dyDescent="0.3">
      <c r="A106" s="5">
        <v>2630</v>
      </c>
      <c r="B106" s="5">
        <v>0.24079999999999999</v>
      </c>
      <c r="C106" s="5"/>
      <c r="D106" s="5">
        <v>1200</v>
      </c>
      <c r="E106" s="5">
        <v>0.85599999999999998</v>
      </c>
      <c r="F106" s="5"/>
      <c r="G106" s="5">
        <v>0.3</v>
      </c>
      <c r="H106" s="5">
        <v>0.17499999999999999</v>
      </c>
      <c r="I106" s="5"/>
      <c r="J106" s="5"/>
      <c r="K106" s="5"/>
      <c r="L106" s="5"/>
      <c r="M106" s="5"/>
      <c r="N106" s="12"/>
    </row>
    <row r="107" spans="1:14" x14ac:dyDescent="0.3">
      <c r="A107" s="5">
        <v>2630</v>
      </c>
      <c r="B107" s="5">
        <v>0.24079999999999999</v>
      </c>
      <c r="C107" s="5"/>
      <c r="D107" s="5">
        <v>1200</v>
      </c>
      <c r="E107" s="5">
        <v>0.85599999999999998</v>
      </c>
      <c r="F107" s="5"/>
      <c r="G107" s="5">
        <v>0.4</v>
      </c>
      <c r="H107" s="5">
        <v>0.21199999999999999</v>
      </c>
      <c r="I107" s="5"/>
      <c r="J107" s="5"/>
      <c r="K107" s="5"/>
      <c r="L107" s="5"/>
      <c r="M107" s="5"/>
      <c r="N107" s="12"/>
    </row>
    <row r="108" spans="1:14" x14ac:dyDescent="0.3">
      <c r="A108" s="5">
        <v>2630</v>
      </c>
      <c r="B108" s="5">
        <v>0.24079999999999999</v>
      </c>
      <c r="C108" s="5"/>
      <c r="D108" s="5">
        <v>1200</v>
      </c>
      <c r="E108" s="5">
        <v>0.85599999999999998</v>
      </c>
      <c r="F108" s="5"/>
      <c r="G108" s="5">
        <v>0.5</v>
      </c>
      <c r="H108" s="5">
        <v>0.29499999999999998</v>
      </c>
      <c r="I108" s="5"/>
      <c r="J108" s="5"/>
      <c r="K108" s="5"/>
      <c r="L108" s="5"/>
      <c r="M108" s="5"/>
      <c r="N108" s="12"/>
    </row>
    <row r="109" spans="1:14" x14ac:dyDescent="0.3">
      <c r="A109" s="5">
        <v>2630</v>
      </c>
      <c r="B109" s="5">
        <v>0.24079999999999999</v>
      </c>
      <c r="C109" s="5"/>
      <c r="D109" s="5">
        <v>1200</v>
      </c>
      <c r="E109" s="5">
        <v>0.85599999999999998</v>
      </c>
      <c r="F109" s="5"/>
      <c r="G109" s="5">
        <v>0.6</v>
      </c>
      <c r="H109" s="5">
        <v>0.36</v>
      </c>
      <c r="I109" s="5"/>
      <c r="J109" s="5"/>
      <c r="K109" s="5"/>
      <c r="L109" s="5"/>
      <c r="M109" s="5"/>
      <c r="N109" s="12"/>
    </row>
    <row r="110" spans="1:14" x14ac:dyDescent="0.3">
      <c r="A110" s="5">
        <v>2630</v>
      </c>
      <c r="B110" s="5">
        <v>0.24079999999999999</v>
      </c>
      <c r="C110" s="5"/>
      <c r="D110" s="5">
        <v>1200</v>
      </c>
      <c r="E110" s="5">
        <v>0.85599999999999998</v>
      </c>
      <c r="F110" s="5"/>
      <c r="G110" s="5">
        <v>0.7</v>
      </c>
      <c r="H110" s="5">
        <v>0.42399999999999999</v>
      </c>
      <c r="I110" s="5"/>
      <c r="J110" s="5"/>
      <c r="K110" s="5"/>
      <c r="L110" s="5"/>
      <c r="M110" s="5"/>
      <c r="N110" s="12"/>
    </row>
    <row r="111" spans="1:14" x14ac:dyDescent="0.3">
      <c r="A111" s="5">
        <v>2630</v>
      </c>
      <c r="B111" s="5">
        <v>0.24079999999999999</v>
      </c>
      <c r="C111" s="5"/>
      <c r="D111" s="5">
        <v>1200</v>
      </c>
      <c r="E111" s="5">
        <v>0.85599999999999998</v>
      </c>
      <c r="F111" s="5"/>
      <c r="G111" s="5">
        <v>0.8</v>
      </c>
      <c r="H111" s="5">
        <v>0.47899999999999998</v>
      </c>
      <c r="I111" s="5"/>
      <c r="J111" s="5"/>
      <c r="K111" s="5"/>
      <c r="L111" s="5"/>
      <c r="M111" s="5"/>
      <c r="N111" s="12"/>
    </row>
    <row r="112" spans="1:14" x14ac:dyDescent="0.3">
      <c r="A112" s="5">
        <v>2630</v>
      </c>
      <c r="B112" s="5">
        <v>0.24079999999999999</v>
      </c>
      <c r="C112" s="5"/>
      <c r="D112" s="5">
        <v>1200</v>
      </c>
      <c r="E112" s="5">
        <v>0.85599999999999998</v>
      </c>
      <c r="F112" s="5"/>
      <c r="G112" s="5">
        <v>0.9</v>
      </c>
      <c r="H112" s="5">
        <v>0.54300000000000004</v>
      </c>
      <c r="I112" s="5"/>
      <c r="J112" s="5"/>
      <c r="K112" s="5"/>
      <c r="L112" s="5"/>
      <c r="M112" s="5"/>
      <c r="N112" s="12"/>
    </row>
    <row r="113" spans="1:14" x14ac:dyDescent="0.3">
      <c r="A113" s="5">
        <v>2630</v>
      </c>
      <c r="B113" s="5">
        <v>0.24079999999999999</v>
      </c>
      <c r="C113" s="5"/>
      <c r="D113" s="5">
        <v>1200</v>
      </c>
      <c r="E113" s="5">
        <v>0.85599999999999998</v>
      </c>
      <c r="F113" s="5"/>
      <c r="G113" s="5">
        <v>1</v>
      </c>
      <c r="H113" s="5">
        <v>0.55300000000000005</v>
      </c>
      <c r="I113" s="5"/>
      <c r="J113" s="5"/>
      <c r="K113" s="5"/>
      <c r="L113" s="5"/>
      <c r="M113" s="5"/>
      <c r="N113" s="12"/>
    </row>
    <row r="115" spans="1:14" x14ac:dyDescent="0.3">
      <c r="A115" s="5">
        <v>2630</v>
      </c>
      <c r="B115" s="5">
        <v>0.24079999999999999</v>
      </c>
      <c r="C115" s="5"/>
      <c r="D115" s="5">
        <v>1080</v>
      </c>
      <c r="E115" s="5">
        <v>1.04</v>
      </c>
      <c r="F115" s="5"/>
      <c r="G115" s="5">
        <v>0</v>
      </c>
      <c r="H115" s="5">
        <v>7.3999999999999996E-2</v>
      </c>
      <c r="I115" s="5"/>
      <c r="J115" s="5"/>
      <c r="K115" s="5"/>
      <c r="L115" s="5"/>
      <c r="M115" s="5"/>
      <c r="N115" s="12" t="s">
        <v>48</v>
      </c>
    </row>
    <row r="116" spans="1:14" x14ac:dyDescent="0.3">
      <c r="A116" s="5">
        <v>2630</v>
      </c>
      <c r="B116" s="5">
        <v>0.24079999999999999</v>
      </c>
      <c r="C116" s="5"/>
      <c r="D116" s="5">
        <v>1080</v>
      </c>
      <c r="E116" s="5">
        <v>1.04</v>
      </c>
      <c r="F116" s="5"/>
      <c r="G116" s="5">
        <v>0.1</v>
      </c>
      <c r="H116" s="5">
        <v>0.13800000000000001</v>
      </c>
      <c r="I116" s="5"/>
      <c r="J116" s="5"/>
      <c r="K116" s="5"/>
      <c r="L116" s="5"/>
      <c r="M116" s="5"/>
      <c r="N116" s="12"/>
    </row>
    <row r="117" spans="1:14" x14ac:dyDescent="0.3">
      <c r="A117" s="5">
        <v>2630</v>
      </c>
      <c r="B117" s="5">
        <v>0.24079999999999999</v>
      </c>
      <c r="C117" s="5"/>
      <c r="D117" s="5">
        <v>1080</v>
      </c>
      <c r="E117" s="5">
        <v>1.04</v>
      </c>
      <c r="F117" s="5"/>
      <c r="G117" s="5">
        <v>0.2</v>
      </c>
      <c r="H117" s="5">
        <v>0.16600000000000001</v>
      </c>
      <c r="I117" s="5"/>
      <c r="J117" s="5"/>
      <c r="K117" s="5"/>
      <c r="L117" s="5"/>
      <c r="M117" s="5"/>
      <c r="N117" s="12"/>
    </row>
    <row r="118" spans="1:14" x14ac:dyDescent="0.3">
      <c r="A118" s="5">
        <v>2630</v>
      </c>
      <c r="B118" s="5">
        <v>0.24079999999999999</v>
      </c>
      <c r="C118" s="5"/>
      <c r="D118" s="5">
        <v>1080</v>
      </c>
      <c r="E118" s="5">
        <v>1.04</v>
      </c>
      <c r="F118" s="5"/>
      <c r="G118" s="5">
        <v>0.3</v>
      </c>
      <c r="H118" s="5">
        <v>0.19400000000000001</v>
      </c>
      <c r="I118" s="5"/>
      <c r="J118" s="5"/>
      <c r="K118" s="5"/>
      <c r="L118" s="5"/>
      <c r="M118" s="5"/>
      <c r="N118" s="12"/>
    </row>
    <row r="119" spans="1:14" x14ac:dyDescent="0.3">
      <c r="A119" s="5">
        <v>2630</v>
      </c>
      <c r="B119" s="5">
        <v>0.24079999999999999</v>
      </c>
      <c r="C119" s="5"/>
      <c r="D119" s="5">
        <v>1080</v>
      </c>
      <c r="E119" s="5">
        <v>1.04</v>
      </c>
      <c r="F119" s="5"/>
      <c r="G119" s="5">
        <v>0.4</v>
      </c>
      <c r="H119" s="5">
        <v>0.23</v>
      </c>
      <c r="I119" s="5"/>
      <c r="J119" s="5"/>
      <c r="K119" s="5"/>
      <c r="L119" s="5"/>
      <c r="M119" s="5"/>
      <c r="N119" s="12"/>
    </row>
    <row r="120" spans="1:14" x14ac:dyDescent="0.3">
      <c r="A120" s="5">
        <v>2630</v>
      </c>
      <c r="B120" s="5">
        <v>0.24079999999999999</v>
      </c>
      <c r="C120" s="5"/>
      <c r="D120" s="5">
        <v>1080</v>
      </c>
      <c r="E120" s="5">
        <v>1.04</v>
      </c>
      <c r="F120" s="5"/>
      <c r="G120" s="5">
        <v>0.5</v>
      </c>
      <c r="H120" s="5">
        <v>0.33200000000000002</v>
      </c>
      <c r="I120" s="5"/>
      <c r="J120" s="5"/>
      <c r="K120" s="5"/>
      <c r="L120" s="5"/>
      <c r="M120" s="5"/>
      <c r="N120" s="12"/>
    </row>
    <row r="121" spans="1:14" x14ac:dyDescent="0.3">
      <c r="A121" s="5">
        <v>2630</v>
      </c>
      <c r="B121" s="5">
        <v>0.24079999999999999</v>
      </c>
      <c r="C121" s="5"/>
      <c r="D121" s="5">
        <v>1080</v>
      </c>
      <c r="E121" s="5">
        <v>1.04</v>
      </c>
      <c r="F121" s="5"/>
      <c r="G121" s="5">
        <v>0.6</v>
      </c>
      <c r="H121" s="5">
        <v>0.40600000000000003</v>
      </c>
      <c r="I121" s="5"/>
      <c r="J121" s="5"/>
      <c r="K121" s="5"/>
      <c r="L121" s="5"/>
      <c r="M121" s="5"/>
      <c r="N121" s="12"/>
    </row>
    <row r="122" spans="1:14" x14ac:dyDescent="0.3">
      <c r="A122" s="5">
        <v>2630</v>
      </c>
      <c r="B122" s="5">
        <v>0.24079999999999999</v>
      </c>
      <c r="C122" s="5"/>
      <c r="D122" s="5">
        <v>1080</v>
      </c>
      <c r="E122" s="5">
        <v>1.04</v>
      </c>
      <c r="F122" s="5"/>
      <c r="G122" s="5">
        <v>0.7</v>
      </c>
      <c r="H122" s="5">
        <v>0.47899999999999998</v>
      </c>
      <c r="I122" s="5"/>
      <c r="J122" s="5"/>
      <c r="K122" s="5"/>
      <c r="L122" s="5"/>
      <c r="M122" s="5"/>
      <c r="N122" s="12"/>
    </row>
    <row r="123" spans="1:14" x14ac:dyDescent="0.3">
      <c r="A123" s="5">
        <v>2630</v>
      </c>
      <c r="B123" s="5">
        <v>0.24079999999999999</v>
      </c>
      <c r="C123" s="5"/>
      <c r="D123" s="5">
        <v>1080</v>
      </c>
      <c r="E123" s="5">
        <v>1.04</v>
      </c>
      <c r="F123" s="5"/>
      <c r="G123" s="5">
        <v>0.8</v>
      </c>
      <c r="H123" s="5">
        <v>0.55300000000000005</v>
      </c>
      <c r="I123" s="5"/>
      <c r="J123" s="5"/>
      <c r="K123" s="5"/>
      <c r="L123" s="5"/>
      <c r="M123" s="5"/>
      <c r="N123" s="12"/>
    </row>
    <row r="124" spans="1:14" x14ac:dyDescent="0.3">
      <c r="A124" s="5">
        <v>2630</v>
      </c>
      <c r="B124" s="5">
        <v>0.24079999999999999</v>
      </c>
      <c r="C124" s="5"/>
      <c r="D124" s="5">
        <v>1080</v>
      </c>
      <c r="E124" s="5">
        <v>1.04</v>
      </c>
      <c r="F124" s="5"/>
      <c r="G124" s="5">
        <v>0.9</v>
      </c>
      <c r="H124" s="5">
        <v>0.57299999999999995</v>
      </c>
      <c r="I124" s="5"/>
      <c r="J124" s="5"/>
      <c r="K124" s="5"/>
      <c r="L124" s="5"/>
      <c r="M124" s="5"/>
      <c r="N124" s="12"/>
    </row>
    <row r="125" spans="1:14" x14ac:dyDescent="0.3">
      <c r="A125" s="5">
        <v>2630</v>
      </c>
      <c r="B125" s="5">
        <v>0.24079999999999999</v>
      </c>
      <c r="C125" s="5"/>
      <c r="D125" s="5">
        <v>1080</v>
      </c>
      <c r="E125" s="5">
        <v>1.04</v>
      </c>
      <c r="F125" s="5"/>
      <c r="G125" s="5">
        <v>1</v>
      </c>
      <c r="H125" s="5">
        <v>0.60799999999999998</v>
      </c>
      <c r="I125" s="5"/>
      <c r="J125" s="5"/>
      <c r="K125" s="5"/>
      <c r="L125" s="5"/>
      <c r="M125" s="5"/>
      <c r="N125" s="12"/>
    </row>
    <row r="127" spans="1:14" x14ac:dyDescent="0.3">
      <c r="A127" s="5">
        <v>2450</v>
      </c>
      <c r="B127" s="5">
        <v>0.35</v>
      </c>
      <c r="C127" s="5">
        <v>0.94</v>
      </c>
      <c r="D127" s="5">
        <v>635</v>
      </c>
      <c r="E127" s="5">
        <v>1.56</v>
      </c>
      <c r="F127" s="5">
        <v>0.18</v>
      </c>
      <c r="G127" s="5">
        <v>0</v>
      </c>
      <c r="H127" s="5">
        <v>0.1643</v>
      </c>
      <c r="I127" s="5"/>
      <c r="J127" s="5"/>
      <c r="K127" s="5"/>
      <c r="L127" s="5"/>
      <c r="M127" s="5"/>
      <c r="N127" s="12" t="s">
        <v>20</v>
      </c>
    </row>
    <row r="128" spans="1:14" x14ac:dyDescent="0.3">
      <c r="A128" s="5">
        <v>2450</v>
      </c>
      <c r="B128" s="5">
        <v>0.35</v>
      </c>
      <c r="C128" s="5">
        <v>0.94</v>
      </c>
      <c r="D128" s="5">
        <v>635</v>
      </c>
      <c r="E128" s="5">
        <v>1.56</v>
      </c>
      <c r="F128" s="5">
        <v>0.18</v>
      </c>
      <c r="G128" s="5">
        <v>1.9599999999999999E-2</v>
      </c>
      <c r="H128" s="5">
        <v>0.17100000000000001</v>
      </c>
      <c r="I128" s="5"/>
      <c r="J128" s="5"/>
      <c r="K128" s="5"/>
      <c r="L128" s="5"/>
      <c r="M128" s="5"/>
      <c r="N128" s="12"/>
    </row>
    <row r="129" spans="1:14" x14ac:dyDescent="0.3">
      <c r="A129" s="5">
        <v>2450</v>
      </c>
      <c r="B129" s="5">
        <v>0.35</v>
      </c>
      <c r="C129" s="5">
        <v>0.94</v>
      </c>
      <c r="D129" s="5">
        <v>635</v>
      </c>
      <c r="E129" s="5">
        <v>1.56</v>
      </c>
      <c r="F129" s="5">
        <v>0.18</v>
      </c>
      <c r="G129" s="5">
        <v>4.8300000000000003E-2</v>
      </c>
      <c r="H129" s="5">
        <v>0.19900000000000001</v>
      </c>
      <c r="I129" s="5"/>
      <c r="J129" s="5"/>
      <c r="K129" s="5"/>
      <c r="L129" s="5"/>
      <c r="M129" s="5"/>
      <c r="N129" s="12"/>
    </row>
    <row r="130" spans="1:14" x14ac:dyDescent="0.3">
      <c r="A130" s="5">
        <v>2450</v>
      </c>
      <c r="B130" s="5">
        <v>0.35</v>
      </c>
      <c r="C130" s="5">
        <v>0.94</v>
      </c>
      <c r="D130" s="5">
        <v>635</v>
      </c>
      <c r="E130" s="5">
        <v>1.56</v>
      </c>
      <c r="F130" s="5">
        <v>0.18</v>
      </c>
      <c r="G130" s="5">
        <v>5.7299999999999997E-2</v>
      </c>
      <c r="H130" s="5">
        <v>0.22500000000000001</v>
      </c>
      <c r="I130" s="5"/>
      <c r="J130" s="5"/>
      <c r="K130" s="5"/>
      <c r="L130" s="5"/>
      <c r="M130" s="5"/>
      <c r="N130" s="12"/>
    </row>
    <row r="131" spans="1:14" x14ac:dyDescent="0.3">
      <c r="A131" s="5">
        <v>2450</v>
      </c>
      <c r="B131" s="5">
        <v>0.35</v>
      </c>
      <c r="C131" s="5">
        <v>0.94</v>
      </c>
      <c r="D131" s="5">
        <v>635</v>
      </c>
      <c r="E131" s="5">
        <v>1.56</v>
      </c>
      <c r="F131" s="5">
        <v>0.18</v>
      </c>
      <c r="G131" s="5">
        <v>9.8000000000000004E-2</v>
      </c>
      <c r="H131" s="5">
        <v>0.26200000000000001</v>
      </c>
      <c r="I131" s="5"/>
      <c r="J131" s="5"/>
      <c r="K131" s="5"/>
      <c r="L131" s="5"/>
      <c r="M131" s="5"/>
      <c r="N131" s="12"/>
    </row>
    <row r="132" spans="1:14" x14ac:dyDescent="0.3">
      <c r="A132" s="5">
        <v>2450</v>
      </c>
      <c r="B132" s="5">
        <v>0.35</v>
      </c>
      <c r="C132" s="5">
        <v>0.94</v>
      </c>
      <c r="D132" s="5">
        <v>635</v>
      </c>
      <c r="E132" s="5">
        <v>1.56</v>
      </c>
      <c r="F132" s="5">
        <v>0.18</v>
      </c>
      <c r="G132" s="5">
        <v>0.109</v>
      </c>
      <c r="H132" s="5">
        <v>0.28299999999999997</v>
      </c>
      <c r="I132" s="5"/>
      <c r="J132" s="5"/>
      <c r="K132" s="5"/>
      <c r="L132" s="5"/>
      <c r="M132" s="5"/>
      <c r="N132" s="12"/>
    </row>
    <row r="133" spans="1:14" x14ac:dyDescent="0.3">
      <c r="A133" s="5">
        <v>2450</v>
      </c>
      <c r="B133" s="5">
        <v>0.35</v>
      </c>
      <c r="C133" s="5">
        <v>0.94</v>
      </c>
      <c r="D133" s="5">
        <v>635</v>
      </c>
      <c r="E133" s="5">
        <v>1.56</v>
      </c>
      <c r="F133" s="5">
        <v>0.18</v>
      </c>
      <c r="G133" s="5">
        <v>0.14799999999999999</v>
      </c>
      <c r="H133" s="5">
        <v>0.30399999999999999</v>
      </c>
      <c r="I133" s="5"/>
      <c r="J133" s="5"/>
      <c r="K133" s="5"/>
      <c r="L133" s="5"/>
      <c r="M133" s="5"/>
      <c r="N133" s="12"/>
    </row>
    <row r="134" spans="1:14" x14ac:dyDescent="0.3">
      <c r="A134" s="5">
        <v>2450</v>
      </c>
      <c r="B134" s="5">
        <v>0.35</v>
      </c>
      <c r="C134" s="5">
        <v>0.94</v>
      </c>
      <c r="D134" s="5">
        <v>635</v>
      </c>
      <c r="E134" s="5">
        <v>1.56</v>
      </c>
      <c r="F134" s="5">
        <v>0.18</v>
      </c>
      <c r="G134" s="5">
        <v>0.19800000000000001</v>
      </c>
      <c r="H134" s="5">
        <v>0.35099999999999998</v>
      </c>
      <c r="I134" s="5"/>
      <c r="J134" s="5"/>
      <c r="K134" s="5"/>
      <c r="L134" s="5"/>
      <c r="M134" s="5"/>
      <c r="N134" s="12"/>
    </row>
    <row r="135" spans="1:14" x14ac:dyDescent="0.3">
      <c r="A135" s="5">
        <v>2450</v>
      </c>
      <c r="B135" s="5">
        <v>0.35</v>
      </c>
      <c r="C135" s="5">
        <v>0.94</v>
      </c>
      <c r="D135" s="5">
        <v>635</v>
      </c>
      <c r="E135" s="5">
        <v>1.56</v>
      </c>
      <c r="F135" s="5">
        <v>0.18</v>
      </c>
      <c r="G135" s="5">
        <v>0.29899999999999999</v>
      </c>
      <c r="H135" s="5">
        <v>0.45900000000000002</v>
      </c>
      <c r="I135" s="5"/>
      <c r="J135" s="5"/>
      <c r="K135" s="5"/>
      <c r="L135" s="5"/>
      <c r="M135" s="5"/>
      <c r="N135" s="12"/>
    </row>
    <row r="136" spans="1:14" x14ac:dyDescent="0.3">
      <c r="A136" s="5">
        <v>2450</v>
      </c>
      <c r="B136" s="5">
        <v>0.35</v>
      </c>
      <c r="C136" s="5">
        <v>0.94</v>
      </c>
      <c r="D136" s="5">
        <v>635</v>
      </c>
      <c r="E136" s="5">
        <v>1.56</v>
      </c>
      <c r="F136" s="5">
        <v>0.18</v>
      </c>
      <c r="G136" s="5">
        <v>0.4</v>
      </c>
      <c r="H136" s="5">
        <v>0.56200000000000006</v>
      </c>
      <c r="I136" s="5"/>
      <c r="J136" s="5"/>
      <c r="K136" s="5"/>
      <c r="L136" s="5"/>
      <c r="M136" s="5"/>
      <c r="N136" s="12"/>
    </row>
    <row r="137" spans="1:14" x14ac:dyDescent="0.3">
      <c r="A137" s="5">
        <v>2450</v>
      </c>
      <c r="B137" s="5">
        <v>0.35</v>
      </c>
      <c r="C137" s="5">
        <v>0.94</v>
      </c>
      <c r="D137" s="5">
        <v>635</v>
      </c>
      <c r="E137" s="5">
        <v>1.56</v>
      </c>
      <c r="F137" s="5">
        <v>0.18</v>
      </c>
      <c r="G137" s="5">
        <v>0.499</v>
      </c>
      <c r="H137" s="5">
        <v>0.621</v>
      </c>
      <c r="I137" s="5"/>
      <c r="J137" s="5"/>
      <c r="K137" s="5"/>
      <c r="L137" s="5"/>
      <c r="M137" s="5"/>
      <c r="N137" s="12"/>
    </row>
    <row r="138" spans="1:14" x14ac:dyDescent="0.3">
      <c r="A138" s="5">
        <v>2450</v>
      </c>
      <c r="B138" s="5">
        <v>0.35</v>
      </c>
      <c r="C138" s="5">
        <v>0.94</v>
      </c>
      <c r="D138" s="5">
        <v>635</v>
      </c>
      <c r="E138" s="5">
        <v>1.56</v>
      </c>
      <c r="F138" s="5">
        <v>0.18</v>
      </c>
      <c r="G138" s="5">
        <v>0.6</v>
      </c>
      <c r="H138" s="5">
        <v>0.626</v>
      </c>
      <c r="I138" s="5"/>
      <c r="J138" s="5"/>
      <c r="K138" s="5"/>
      <c r="L138" s="5"/>
      <c r="M138" s="5"/>
      <c r="N138" s="12"/>
    </row>
    <row r="139" spans="1:14" x14ac:dyDescent="0.3">
      <c r="A139" s="5">
        <v>2450</v>
      </c>
      <c r="B139" s="5">
        <v>0.35</v>
      </c>
      <c r="C139" s="5">
        <v>0.94</v>
      </c>
      <c r="D139" s="5">
        <v>635</v>
      </c>
      <c r="E139" s="5">
        <v>1.56</v>
      </c>
      <c r="F139" s="5">
        <v>0.18</v>
      </c>
      <c r="G139" s="5">
        <v>0.7</v>
      </c>
      <c r="H139" s="5">
        <v>0.629</v>
      </c>
      <c r="I139" s="5"/>
      <c r="J139" s="5"/>
      <c r="K139" s="5"/>
      <c r="L139" s="5"/>
      <c r="M139" s="5"/>
      <c r="N139" s="12"/>
    </row>
    <row r="140" spans="1:14" x14ac:dyDescent="0.3">
      <c r="A140" s="5">
        <v>2450</v>
      </c>
      <c r="B140" s="5">
        <v>0.35</v>
      </c>
      <c r="C140" s="5">
        <v>0.94</v>
      </c>
      <c r="D140" s="5">
        <v>635</v>
      </c>
      <c r="E140" s="5">
        <v>1.56</v>
      </c>
      <c r="F140" s="5">
        <v>0.18</v>
      </c>
      <c r="G140" s="5">
        <v>0.80100000000000005</v>
      </c>
      <c r="H140" s="5">
        <v>0.63100000000000001</v>
      </c>
      <c r="I140" s="5"/>
      <c r="J140" s="5"/>
      <c r="K140" s="5"/>
      <c r="L140" s="5"/>
      <c r="M140" s="5"/>
      <c r="N140" s="12"/>
    </row>
    <row r="141" spans="1:14" x14ac:dyDescent="0.3">
      <c r="A141" s="5">
        <v>2450</v>
      </c>
      <c r="B141" s="5">
        <v>0.35</v>
      </c>
      <c r="C141" s="5">
        <v>0.94</v>
      </c>
      <c r="D141" s="5">
        <v>635</v>
      </c>
      <c r="E141" s="5">
        <v>1.56</v>
      </c>
      <c r="F141" s="5">
        <v>0.18</v>
      </c>
      <c r="G141" s="5">
        <v>0.9</v>
      </c>
      <c r="H141" s="5">
        <v>0.63800000000000001</v>
      </c>
      <c r="I141" s="5"/>
      <c r="J141" s="5"/>
      <c r="K141" s="5"/>
      <c r="L141" s="5"/>
      <c r="M141" s="5"/>
      <c r="N141" s="12"/>
    </row>
    <row r="142" spans="1:14" x14ac:dyDescent="0.3">
      <c r="A142" s="5">
        <v>2450</v>
      </c>
      <c r="B142" s="5">
        <v>0.35</v>
      </c>
      <c r="C142" s="5">
        <v>0.94</v>
      </c>
      <c r="D142" s="5">
        <v>635</v>
      </c>
      <c r="E142" s="5">
        <v>1.56</v>
      </c>
      <c r="F142" s="5">
        <v>0.18</v>
      </c>
      <c r="G142" s="5">
        <v>1</v>
      </c>
      <c r="H142" s="5">
        <v>0.64</v>
      </c>
      <c r="I142" s="5"/>
      <c r="J142" s="5"/>
      <c r="K142" s="5"/>
      <c r="L142" s="5"/>
      <c r="M142" s="5"/>
      <c r="N142" s="12"/>
    </row>
    <row r="144" spans="1:14" x14ac:dyDescent="0.3">
      <c r="A144" s="5">
        <v>2630</v>
      </c>
      <c r="B144" s="5">
        <v>0.24099999999999999</v>
      </c>
      <c r="C144" s="5">
        <v>0.94</v>
      </c>
      <c r="D144" s="5">
        <v>1080</v>
      </c>
      <c r="E144" s="5">
        <v>1.04</v>
      </c>
      <c r="F144" s="5">
        <v>0.71</v>
      </c>
      <c r="G144" s="5">
        <v>0</v>
      </c>
      <c r="H144" s="5">
        <v>7.3999999999999996E-2</v>
      </c>
      <c r="I144" s="5"/>
      <c r="J144" s="5"/>
      <c r="K144" s="5"/>
      <c r="L144" s="5"/>
      <c r="M144" s="5"/>
      <c r="N144" s="12" t="s">
        <v>21</v>
      </c>
    </row>
    <row r="145" spans="1:15" x14ac:dyDescent="0.3">
      <c r="A145" s="5">
        <v>2630</v>
      </c>
      <c r="B145" s="5">
        <v>0.24099999999999999</v>
      </c>
      <c r="C145" s="5">
        <v>0.94</v>
      </c>
      <c r="D145" s="5">
        <v>1080</v>
      </c>
      <c r="E145" s="5">
        <v>1.04</v>
      </c>
      <c r="F145" s="5">
        <v>0.71</v>
      </c>
      <c r="G145" s="5">
        <v>9.9299999999999999E-2</v>
      </c>
      <c r="H145" s="5">
        <v>0.13600000000000001</v>
      </c>
      <c r="I145" s="5"/>
      <c r="J145" s="5"/>
      <c r="K145" s="5"/>
      <c r="L145" s="5"/>
      <c r="M145" s="5"/>
      <c r="N145" s="12"/>
    </row>
    <row r="146" spans="1:15" x14ac:dyDescent="0.3">
      <c r="A146" s="5">
        <v>2630</v>
      </c>
      <c r="B146" s="5">
        <v>0.24099999999999999</v>
      </c>
      <c r="C146" s="5">
        <v>0.94</v>
      </c>
      <c r="D146" s="5">
        <v>1080</v>
      </c>
      <c r="E146" s="5">
        <v>1.04</v>
      </c>
      <c r="F146" s="5">
        <v>0.71</v>
      </c>
      <c r="G146" s="5">
        <v>0.2</v>
      </c>
      <c r="H146" s="5">
        <v>0.16500000000000001</v>
      </c>
      <c r="I146" s="5"/>
      <c r="J146" s="5"/>
      <c r="K146" s="5"/>
      <c r="L146" s="5"/>
      <c r="M146" s="5"/>
      <c r="N146" s="12"/>
    </row>
    <row r="147" spans="1:15" x14ac:dyDescent="0.3">
      <c r="A147" s="5">
        <v>2630</v>
      </c>
      <c r="B147" s="5">
        <v>0.24099999999999999</v>
      </c>
      <c r="C147" s="5">
        <v>0.94</v>
      </c>
      <c r="D147" s="5">
        <v>1080</v>
      </c>
      <c r="E147" s="5">
        <v>1.04</v>
      </c>
      <c r="F147" s="5">
        <v>0.71</v>
      </c>
      <c r="G147" s="5">
        <v>0.3</v>
      </c>
      <c r="H147" s="5">
        <v>0.193</v>
      </c>
      <c r="I147" s="5"/>
      <c r="J147" s="5"/>
      <c r="K147" s="5"/>
      <c r="L147" s="5"/>
      <c r="M147" s="5"/>
      <c r="N147" s="12"/>
    </row>
    <row r="148" spans="1:15" x14ac:dyDescent="0.3">
      <c r="A148" s="5">
        <v>2630</v>
      </c>
      <c r="B148" s="5">
        <v>0.24099999999999999</v>
      </c>
      <c r="C148" s="5">
        <v>0.94</v>
      </c>
      <c r="D148" s="5">
        <v>1080</v>
      </c>
      <c r="E148" s="5">
        <v>1.04</v>
      </c>
      <c r="F148" s="5">
        <v>0.71</v>
      </c>
      <c r="G148" s="5">
        <v>0.39900000000000002</v>
      </c>
      <c r="H148" s="5">
        <v>0.22800000000000001</v>
      </c>
      <c r="I148" s="5"/>
      <c r="J148" s="5"/>
      <c r="K148" s="5"/>
      <c r="L148" s="5"/>
      <c r="M148" s="5"/>
      <c r="N148" s="12"/>
    </row>
    <row r="149" spans="1:15" x14ac:dyDescent="0.3">
      <c r="A149" s="5">
        <v>2630</v>
      </c>
      <c r="B149" s="5">
        <v>0.24099999999999999</v>
      </c>
      <c r="C149" s="5">
        <v>0.94</v>
      </c>
      <c r="D149" s="5">
        <v>1080</v>
      </c>
      <c r="E149" s="5">
        <v>1.04</v>
      </c>
      <c r="F149" s="5">
        <v>0.71</v>
      </c>
      <c r="G149" s="5">
        <v>0.501</v>
      </c>
      <c r="H149" s="5">
        <v>0.32900000000000001</v>
      </c>
      <c r="I149" s="5"/>
      <c r="J149" s="5"/>
      <c r="K149" s="5"/>
      <c r="L149" s="5"/>
      <c r="M149" s="5"/>
      <c r="N149" s="12"/>
    </row>
    <row r="150" spans="1:15" x14ac:dyDescent="0.3">
      <c r="A150" s="5">
        <v>2630</v>
      </c>
      <c r="B150" s="5">
        <v>0.24099999999999999</v>
      </c>
      <c r="C150" s="5">
        <v>0.94</v>
      </c>
      <c r="D150" s="5">
        <v>1080</v>
      </c>
      <c r="E150" s="5">
        <v>1.04</v>
      </c>
      <c r="F150" s="5">
        <v>0.71</v>
      </c>
      <c r="G150" s="5">
        <v>0.60199999999999998</v>
      </c>
      <c r="H150" s="5">
        <v>0.40400000000000003</v>
      </c>
      <c r="I150" s="5"/>
      <c r="J150" s="5"/>
      <c r="K150" s="5"/>
      <c r="L150" s="5"/>
      <c r="M150" s="5"/>
      <c r="N150" s="12"/>
    </row>
    <row r="151" spans="1:15" x14ac:dyDescent="0.3">
      <c r="A151" s="5">
        <v>2630</v>
      </c>
      <c r="B151" s="5">
        <v>0.24099999999999999</v>
      </c>
      <c r="C151" s="5">
        <v>0.94</v>
      </c>
      <c r="D151" s="5">
        <v>1080</v>
      </c>
      <c r="E151" s="5">
        <v>1.04</v>
      </c>
      <c r="F151" s="5">
        <v>0.71</v>
      </c>
      <c r="G151" s="5">
        <v>0.70099999999999996</v>
      </c>
      <c r="H151" s="5">
        <v>0.47399999999999998</v>
      </c>
      <c r="I151" s="5"/>
      <c r="J151" s="5"/>
      <c r="K151" s="5"/>
      <c r="L151" s="5"/>
      <c r="M151" s="5"/>
      <c r="N151" s="12"/>
    </row>
    <row r="152" spans="1:15" x14ac:dyDescent="0.3">
      <c r="A152" s="5">
        <v>2630</v>
      </c>
      <c r="B152" s="5">
        <v>0.24099999999999999</v>
      </c>
      <c r="C152" s="5">
        <v>0.94</v>
      </c>
      <c r="D152" s="5">
        <v>1080</v>
      </c>
      <c r="E152" s="5">
        <v>1.04</v>
      </c>
      <c r="F152" s="5">
        <v>0.71</v>
      </c>
      <c r="G152" s="5">
        <v>0.80300000000000005</v>
      </c>
      <c r="H152" s="5">
        <v>0.55000000000000004</v>
      </c>
      <c r="I152" s="5"/>
      <c r="J152" s="5"/>
      <c r="K152" s="5"/>
      <c r="L152" s="5"/>
      <c r="M152" s="5"/>
      <c r="N152" s="12"/>
    </row>
    <row r="153" spans="1:15" x14ac:dyDescent="0.3">
      <c r="A153" s="5">
        <v>2630</v>
      </c>
      <c r="B153" s="5">
        <v>0.24099999999999999</v>
      </c>
      <c r="C153" s="5">
        <v>0.94</v>
      </c>
      <c r="D153" s="5">
        <v>1080</v>
      </c>
      <c r="E153" s="5">
        <v>1.04</v>
      </c>
      <c r="F153" s="5">
        <v>0.71</v>
      </c>
      <c r="G153" s="5">
        <v>0.90400000000000003</v>
      </c>
      <c r="H153" s="5">
        <v>0.57099999999999995</v>
      </c>
      <c r="I153" s="5"/>
      <c r="J153" s="5"/>
      <c r="K153" s="5"/>
      <c r="L153" s="5"/>
      <c r="M153" s="5"/>
      <c r="N153" s="12"/>
    </row>
    <row r="154" spans="1:15" x14ac:dyDescent="0.3">
      <c r="A154" s="5">
        <v>2630</v>
      </c>
      <c r="B154" s="5">
        <v>0.24099999999999999</v>
      </c>
      <c r="C154" s="5">
        <v>0.94</v>
      </c>
      <c r="D154" s="5">
        <v>1080</v>
      </c>
      <c r="E154" s="5">
        <v>1.04</v>
      </c>
      <c r="F154" s="5">
        <v>0.71</v>
      </c>
      <c r="G154" s="5">
        <v>1</v>
      </c>
      <c r="H154" s="5">
        <v>0.61</v>
      </c>
      <c r="I154" s="5"/>
      <c r="J154" s="5"/>
      <c r="K154" s="5"/>
      <c r="L154" s="5"/>
      <c r="M154" s="5"/>
      <c r="N154" s="12"/>
    </row>
    <row r="156" spans="1:15" x14ac:dyDescent="0.3">
      <c r="A156" s="11">
        <v>2610</v>
      </c>
      <c r="B156" s="11">
        <v>0.28349999999999997</v>
      </c>
      <c r="C156" s="11"/>
      <c r="D156" s="11">
        <v>727.1</v>
      </c>
      <c r="E156" s="11">
        <v>0.24</v>
      </c>
      <c r="F156" s="11"/>
      <c r="G156" s="11">
        <v>0</v>
      </c>
      <c r="H156" s="11">
        <v>0.154</v>
      </c>
      <c r="I156" s="11"/>
      <c r="J156" s="11"/>
      <c r="K156" s="11"/>
      <c r="L156" s="11"/>
      <c r="M156" s="11"/>
      <c r="N156" s="15" t="s">
        <v>22</v>
      </c>
      <c r="O156" s="13"/>
    </row>
    <row r="157" spans="1:15" x14ac:dyDescent="0.3">
      <c r="A157" s="11">
        <v>2610</v>
      </c>
      <c r="B157" s="11">
        <v>0.28349999999999997</v>
      </c>
      <c r="C157" s="11"/>
      <c r="D157" s="11">
        <v>727.1</v>
      </c>
      <c r="E157" s="11">
        <v>0.24</v>
      </c>
      <c r="F157" s="11"/>
      <c r="G157" s="11">
        <v>0.05</v>
      </c>
      <c r="H157" s="11">
        <v>0.09</v>
      </c>
      <c r="I157" s="11"/>
      <c r="J157" s="11"/>
      <c r="K157" s="11"/>
      <c r="L157" s="11"/>
      <c r="M157" s="11"/>
      <c r="N157" s="15"/>
      <c r="O157" s="13"/>
    </row>
    <row r="158" spans="1:15" x14ac:dyDescent="0.3">
      <c r="A158" s="11">
        <v>2610</v>
      </c>
      <c r="B158" s="11">
        <v>0.28349999999999997</v>
      </c>
      <c r="C158" s="11"/>
      <c r="D158" s="11">
        <v>727.1</v>
      </c>
      <c r="E158" s="11">
        <v>0.24</v>
      </c>
      <c r="F158" s="11"/>
      <c r="G158" s="11">
        <v>0.1</v>
      </c>
      <c r="H158" s="11">
        <v>0.125</v>
      </c>
      <c r="I158" s="11"/>
      <c r="J158" s="11"/>
      <c r="K158" s="11"/>
      <c r="L158" s="11"/>
      <c r="M158" s="11"/>
      <c r="N158" s="15"/>
      <c r="O158" s="13"/>
    </row>
    <row r="159" spans="1:15" x14ac:dyDescent="0.3">
      <c r="A159" s="11">
        <v>2610</v>
      </c>
      <c r="B159" s="11">
        <v>0.28349999999999997</v>
      </c>
      <c r="C159" s="11"/>
      <c r="D159" s="11">
        <v>727.1</v>
      </c>
      <c r="E159" s="11">
        <v>0.24</v>
      </c>
      <c r="F159" s="11"/>
      <c r="G159" s="11">
        <v>0.15</v>
      </c>
      <c r="H159" s="11">
        <v>0.125</v>
      </c>
      <c r="I159" s="11"/>
      <c r="J159" s="11"/>
      <c r="K159" s="11"/>
      <c r="L159" s="11"/>
      <c r="M159" s="11"/>
      <c r="N159" s="11"/>
      <c r="O159" s="13"/>
    </row>
    <row r="161" spans="1:18" x14ac:dyDescent="0.3">
      <c r="A161" s="5">
        <v>2620</v>
      </c>
      <c r="B161" s="5">
        <v>0.27200000000000002</v>
      </c>
      <c r="C161" s="5"/>
      <c r="D161" s="5">
        <v>1200</v>
      </c>
      <c r="E161" s="5">
        <v>1.77</v>
      </c>
      <c r="F161" s="5"/>
      <c r="G161" s="5">
        <v>0.1</v>
      </c>
      <c r="H161" s="5">
        <v>5.5E-2</v>
      </c>
      <c r="I161" s="5"/>
      <c r="J161" s="5"/>
      <c r="K161" s="5"/>
      <c r="L161" s="5"/>
      <c r="M161" s="5"/>
      <c r="N161" s="12" t="s">
        <v>23</v>
      </c>
    </row>
    <row r="162" spans="1:18" x14ac:dyDescent="0.3">
      <c r="A162" s="5">
        <v>2620</v>
      </c>
      <c r="B162" s="5">
        <v>0.27200000000000002</v>
      </c>
      <c r="C162" s="5"/>
      <c r="D162" s="5">
        <v>1200</v>
      </c>
      <c r="E162" s="5">
        <v>3.55</v>
      </c>
      <c r="F162" s="5"/>
      <c r="G162" s="5">
        <v>0.02</v>
      </c>
      <c r="H162" s="5">
        <v>4.4999999999999998E-2</v>
      </c>
      <c r="I162" s="5"/>
      <c r="J162" s="5"/>
      <c r="K162" s="5"/>
      <c r="L162" s="5"/>
      <c r="M162" s="5"/>
      <c r="N162" s="12"/>
    </row>
    <row r="163" spans="1:18" x14ac:dyDescent="0.3">
      <c r="A163" s="5">
        <v>2620</v>
      </c>
      <c r="B163" s="5">
        <v>0.27200000000000002</v>
      </c>
      <c r="C163" s="5"/>
      <c r="D163" s="5">
        <v>1200</v>
      </c>
      <c r="E163" s="5">
        <v>3.55</v>
      </c>
      <c r="F163" s="5"/>
      <c r="G163" s="5">
        <v>0.05</v>
      </c>
      <c r="H163" s="5">
        <v>4.4999999999999998E-2</v>
      </c>
      <c r="I163" s="5"/>
      <c r="J163" s="5"/>
      <c r="K163" s="5"/>
      <c r="L163" s="5"/>
      <c r="M163" s="5"/>
      <c r="N163" s="12"/>
    </row>
    <row r="164" spans="1:18" x14ac:dyDescent="0.3">
      <c r="A164" s="5">
        <v>2620</v>
      </c>
      <c r="B164" s="5">
        <v>0.27200000000000002</v>
      </c>
      <c r="C164" s="5"/>
      <c r="D164" s="5">
        <v>1200</v>
      </c>
      <c r="E164" s="5">
        <v>3.55</v>
      </c>
      <c r="F164" s="5"/>
      <c r="G164" s="5">
        <v>0.1</v>
      </c>
      <c r="H164" s="5">
        <v>5.5E-2</v>
      </c>
      <c r="I164" s="5"/>
      <c r="J164" s="5"/>
      <c r="K164" s="5"/>
      <c r="L164" s="5"/>
      <c r="M164" s="5"/>
      <c r="N164" s="12"/>
    </row>
    <row r="165" spans="1:18" x14ac:dyDescent="0.3">
      <c r="A165" s="5">
        <v>2620</v>
      </c>
      <c r="B165" s="5">
        <v>0.27200000000000002</v>
      </c>
      <c r="C165" s="5"/>
      <c r="D165" s="5">
        <v>1200</v>
      </c>
      <c r="E165" s="5">
        <v>3.55</v>
      </c>
      <c r="F165" s="5"/>
      <c r="G165" s="5">
        <v>0.15</v>
      </c>
      <c r="H165" s="5">
        <v>7.5999999999999998E-2</v>
      </c>
      <c r="I165" s="5"/>
      <c r="J165" s="5"/>
      <c r="K165" s="5"/>
      <c r="L165" s="5"/>
      <c r="M165" s="5"/>
      <c r="N165" s="12"/>
    </row>
    <row r="166" spans="1:18" x14ac:dyDescent="0.3">
      <c r="A166" s="5">
        <v>2620</v>
      </c>
      <c r="B166" s="5">
        <v>0.27200000000000002</v>
      </c>
      <c r="C166" s="5"/>
      <c r="D166" s="5">
        <v>1200</v>
      </c>
      <c r="E166" s="5">
        <v>13.95</v>
      </c>
      <c r="F166" s="5"/>
      <c r="G166" s="5">
        <v>0.1</v>
      </c>
      <c r="H166" s="5">
        <v>6.7000000000000004E-2</v>
      </c>
      <c r="I166" s="5"/>
      <c r="J166" s="5"/>
      <c r="K166" s="5"/>
      <c r="L166" s="5"/>
      <c r="M166" s="5"/>
      <c r="N166" s="12"/>
    </row>
    <row r="168" spans="1:18" x14ac:dyDescent="0.3">
      <c r="A168" s="5">
        <v>2484</v>
      </c>
      <c r="B168" s="5">
        <v>0.35299999999999998</v>
      </c>
      <c r="C168" s="5">
        <v>0.91900000000000004</v>
      </c>
      <c r="D168" s="5">
        <v>504</v>
      </c>
      <c r="E168" s="5">
        <v>1.37</v>
      </c>
      <c r="F168" s="5">
        <v>0.66100000000000003</v>
      </c>
      <c r="G168" s="5">
        <v>0</v>
      </c>
      <c r="H168" s="5">
        <v>8.6970000000000006E-2</v>
      </c>
      <c r="I168" s="5"/>
      <c r="J168" s="5"/>
      <c r="K168" s="5"/>
      <c r="L168" s="5"/>
      <c r="M168" s="5"/>
      <c r="N168" s="12" t="s">
        <v>24</v>
      </c>
    </row>
    <row r="169" spans="1:18" x14ac:dyDescent="0.3">
      <c r="A169" s="5">
        <v>2484</v>
      </c>
      <c r="B169" s="5">
        <v>0.35299999999999998</v>
      </c>
      <c r="C169" s="5">
        <v>0.91900000000000004</v>
      </c>
      <c r="D169" s="5">
        <v>504</v>
      </c>
      <c r="E169" s="5">
        <v>1.37</v>
      </c>
      <c r="F169" s="5">
        <v>0.66100000000000003</v>
      </c>
      <c r="G169" s="5">
        <v>1.3899999999999999E-2</v>
      </c>
      <c r="H169" s="5">
        <v>9.3700000000000006E-2</v>
      </c>
      <c r="I169" s="5"/>
      <c r="J169" s="5"/>
      <c r="K169" s="5"/>
      <c r="L169" s="5"/>
      <c r="M169" s="5"/>
      <c r="N169" s="12"/>
    </row>
    <row r="170" spans="1:18" x14ac:dyDescent="0.3">
      <c r="A170" s="5">
        <v>2484</v>
      </c>
      <c r="B170" s="5">
        <v>0.35299999999999998</v>
      </c>
      <c r="C170" s="5">
        <v>0.91900000000000004</v>
      </c>
      <c r="D170" s="5">
        <v>504</v>
      </c>
      <c r="E170" s="5">
        <v>1.37</v>
      </c>
      <c r="F170" s="5">
        <v>0.66100000000000003</v>
      </c>
      <c r="G170" s="5">
        <v>2.7400000000000001E-2</v>
      </c>
      <c r="H170" s="5">
        <v>0.10100000000000001</v>
      </c>
      <c r="I170" s="5"/>
      <c r="J170" s="5"/>
      <c r="K170" s="5"/>
      <c r="L170" s="5"/>
      <c r="M170" s="5"/>
      <c r="N170" s="12"/>
    </row>
    <row r="171" spans="1:18" x14ac:dyDescent="0.3">
      <c r="A171" s="5">
        <v>2484</v>
      </c>
      <c r="B171" s="5">
        <v>0.35299999999999998</v>
      </c>
      <c r="C171" s="5">
        <v>0.91900000000000004</v>
      </c>
      <c r="D171" s="5">
        <v>504</v>
      </c>
      <c r="E171" s="5">
        <v>1.37</v>
      </c>
      <c r="F171" s="5">
        <v>0.66100000000000003</v>
      </c>
      <c r="G171" s="5">
        <v>4.0500000000000001E-2</v>
      </c>
      <c r="H171" s="5">
        <v>0.111</v>
      </c>
      <c r="I171" s="5"/>
      <c r="J171" s="5"/>
      <c r="K171" s="5"/>
      <c r="L171" s="5"/>
      <c r="M171" s="5"/>
      <c r="N171" s="12"/>
    </row>
    <row r="173" spans="1:18" x14ac:dyDescent="0.3">
      <c r="A173" s="8">
        <v>2650</v>
      </c>
      <c r="B173" s="8">
        <v>0.38</v>
      </c>
      <c r="C173" s="8"/>
      <c r="D173" s="8">
        <v>824</v>
      </c>
      <c r="E173" s="8">
        <f>6*(3.1492654*POWER((J173/2),2)*L173)/((2*3.141592654*(J173/2)*L173)+2*3.141592645*POWER((J173/2),2))</f>
        <v>7.638610413477716</v>
      </c>
      <c r="F173" s="8">
        <f>R173/P173</f>
        <v>0.83203352922076135</v>
      </c>
      <c r="G173" s="8">
        <v>0</v>
      </c>
      <c r="H173" s="8">
        <v>0.23899999999999999</v>
      </c>
      <c r="I173" s="8"/>
      <c r="J173" s="8">
        <v>6.35</v>
      </c>
      <c r="K173" s="8"/>
      <c r="L173" s="8">
        <v>12.7</v>
      </c>
      <c r="M173" s="8"/>
      <c r="N173" s="16" t="s">
        <v>25</v>
      </c>
      <c r="O173">
        <f>PI()*POWER((J173/2),2)*L173</f>
        <v>402.19906153363877</v>
      </c>
      <c r="P173">
        <f>2*PI()*(J173/2)*L173+2*PI()*POWER(J173/2,2)</f>
        <v>316.69217443593607</v>
      </c>
      <c r="Q173">
        <f>POWER((3/(4*PI())*O173),1/3)</f>
        <v>4.5791423857260209</v>
      </c>
      <c r="R173">
        <f>4*PI()*POWER(Q173,2)</f>
        <v>263.49850757252887</v>
      </c>
    </row>
    <row r="174" spans="1:18" x14ac:dyDescent="0.3">
      <c r="A174" s="8">
        <v>2650</v>
      </c>
      <c r="B174" s="8">
        <v>0.38</v>
      </c>
      <c r="C174" s="8"/>
      <c r="D174" s="8">
        <v>824</v>
      </c>
      <c r="E174" s="8">
        <f t="shared" ref="E174:E177" si="42">6*(3.1492654*POWER((J174/2),2)*L174)/((2*3.141592654*(J174/2)*L174)+2*3.141592645*POWER((J174/2),2))</f>
        <v>7.638610413477716</v>
      </c>
      <c r="F174" s="8">
        <f t="shared" ref="F174:F177" si="43">R174/P174</f>
        <v>0.83203352922076135</v>
      </c>
      <c r="G174" s="8">
        <v>0.02</v>
      </c>
      <c r="H174" s="8">
        <v>0.24199999999999999</v>
      </c>
      <c r="I174" s="8"/>
      <c r="J174" s="8">
        <v>6.35</v>
      </c>
      <c r="K174" s="8"/>
      <c r="L174" s="8">
        <v>12.7</v>
      </c>
      <c r="M174" s="8"/>
      <c r="N174" s="16"/>
      <c r="O174">
        <f t="shared" ref="O174:O177" si="44">PI()*POWER((J174/2),2)*L174</f>
        <v>402.19906153363877</v>
      </c>
      <c r="P174">
        <f t="shared" ref="P174:P177" si="45">2*PI()*(J174/2)*L174+2*PI()*POWER(J174/2,2)</f>
        <v>316.69217443593607</v>
      </c>
      <c r="Q174">
        <f t="shared" ref="Q174:Q177" si="46">POWER((3/(4*PI())*O174),1/3)</f>
        <v>4.5791423857260209</v>
      </c>
      <c r="R174">
        <f t="shared" ref="R174:R177" si="47">4*PI()*POWER(Q174,2)</f>
        <v>263.49850757252887</v>
      </c>
    </row>
    <row r="175" spans="1:18" x14ac:dyDescent="0.3">
      <c r="A175" s="8">
        <v>2650</v>
      </c>
      <c r="B175" s="8">
        <v>0.38</v>
      </c>
      <c r="C175" s="8"/>
      <c r="D175" s="8">
        <v>824</v>
      </c>
      <c r="E175" s="8">
        <f t="shared" si="42"/>
        <v>7.638610413477716</v>
      </c>
      <c r="F175" s="8">
        <f t="shared" si="43"/>
        <v>0.83203352922076135</v>
      </c>
      <c r="G175" s="8">
        <v>0.04</v>
      </c>
      <c r="H175" s="8">
        <v>0.28399999999999997</v>
      </c>
      <c r="I175" s="8"/>
      <c r="J175" s="8">
        <v>6.35</v>
      </c>
      <c r="K175" s="8"/>
      <c r="L175" s="8">
        <v>12.7</v>
      </c>
      <c r="M175" s="8"/>
      <c r="N175" s="16"/>
      <c r="O175">
        <f t="shared" si="44"/>
        <v>402.19906153363877</v>
      </c>
      <c r="P175">
        <f t="shared" si="45"/>
        <v>316.69217443593607</v>
      </c>
      <c r="Q175">
        <f t="shared" si="46"/>
        <v>4.5791423857260209</v>
      </c>
      <c r="R175">
        <f t="shared" si="47"/>
        <v>263.49850757252887</v>
      </c>
    </row>
    <row r="176" spans="1:18" x14ac:dyDescent="0.3">
      <c r="A176" s="8">
        <v>2650</v>
      </c>
      <c r="B176" s="8">
        <v>0.38</v>
      </c>
      <c r="C176" s="8"/>
      <c r="D176" s="8">
        <v>824</v>
      </c>
      <c r="E176" s="8">
        <f t="shared" si="42"/>
        <v>7.638610413477716</v>
      </c>
      <c r="F176" s="8">
        <f t="shared" si="43"/>
        <v>0.83203352922076135</v>
      </c>
      <c r="G176" s="8">
        <v>0.08</v>
      </c>
      <c r="H176" s="8">
        <v>0.34799999999999998</v>
      </c>
      <c r="I176" s="8"/>
      <c r="J176" s="8">
        <v>6.35</v>
      </c>
      <c r="K176" s="8"/>
      <c r="L176" s="8">
        <v>12.7</v>
      </c>
      <c r="M176" s="8"/>
      <c r="N176" s="16"/>
      <c r="O176">
        <f t="shared" si="44"/>
        <v>402.19906153363877</v>
      </c>
      <c r="P176">
        <f t="shared" si="45"/>
        <v>316.69217443593607</v>
      </c>
      <c r="Q176">
        <f t="shared" si="46"/>
        <v>4.5791423857260209</v>
      </c>
      <c r="R176">
        <f t="shared" si="47"/>
        <v>263.49850757252887</v>
      </c>
    </row>
    <row r="177" spans="1:18" x14ac:dyDescent="0.3">
      <c r="A177" s="8">
        <v>2650</v>
      </c>
      <c r="B177" s="8">
        <v>0.38</v>
      </c>
      <c r="C177" s="8"/>
      <c r="D177" s="8">
        <v>824</v>
      </c>
      <c r="E177" s="8">
        <f t="shared" si="42"/>
        <v>7.638610413477716</v>
      </c>
      <c r="F177" s="8">
        <f t="shared" si="43"/>
        <v>0.83203352922076135</v>
      </c>
      <c r="G177" s="8">
        <v>0.16</v>
      </c>
      <c r="H177" s="8">
        <v>0.439</v>
      </c>
      <c r="I177" s="8"/>
      <c r="J177" s="8">
        <v>6.35</v>
      </c>
      <c r="K177" s="8"/>
      <c r="L177" s="8">
        <v>12.7</v>
      </c>
      <c r="M177" s="8"/>
      <c r="N177" s="16"/>
      <c r="O177">
        <f t="shared" si="44"/>
        <v>402.19906153363877</v>
      </c>
      <c r="P177">
        <f t="shared" si="45"/>
        <v>316.69217443593607</v>
      </c>
      <c r="Q177">
        <f t="shared" si="46"/>
        <v>4.5791423857260209</v>
      </c>
      <c r="R177">
        <f t="shared" si="47"/>
        <v>263.49850757252887</v>
      </c>
    </row>
    <row r="179" spans="1:18" x14ac:dyDescent="0.3">
      <c r="A179" s="5">
        <v>2483</v>
      </c>
      <c r="B179" s="5">
        <v>0.32200000000000001</v>
      </c>
      <c r="C179" s="5">
        <v>1</v>
      </c>
      <c r="D179" s="5">
        <v>364</v>
      </c>
      <c r="E179" s="5">
        <v>0.625</v>
      </c>
      <c r="F179" s="5">
        <v>0.44</v>
      </c>
      <c r="G179" s="5">
        <v>0</v>
      </c>
      <c r="H179" s="5">
        <v>5.0999999999999997E-2</v>
      </c>
      <c r="I179" s="5"/>
      <c r="J179" s="5"/>
      <c r="K179" s="5"/>
      <c r="L179" s="5"/>
      <c r="M179" s="5"/>
      <c r="N179" s="12" t="s">
        <v>26</v>
      </c>
    </row>
    <row r="180" spans="1:18" x14ac:dyDescent="0.3">
      <c r="A180" s="5">
        <v>2483</v>
      </c>
      <c r="B180" s="5">
        <v>0.32200000000000001</v>
      </c>
      <c r="C180" s="5">
        <v>1</v>
      </c>
      <c r="D180" s="5">
        <v>364</v>
      </c>
      <c r="E180" s="5">
        <v>0.625</v>
      </c>
      <c r="F180" s="5">
        <v>0.44</v>
      </c>
      <c r="G180" s="5">
        <v>7.5999999999999998E-2</v>
      </c>
      <c r="H180" s="5">
        <v>0.106</v>
      </c>
      <c r="I180" s="5"/>
      <c r="J180" s="5"/>
      <c r="K180" s="5"/>
      <c r="L180" s="5"/>
      <c r="M180" s="5"/>
      <c r="N180" s="12"/>
    </row>
    <row r="181" spans="1:18" x14ac:dyDescent="0.3">
      <c r="A181" s="5">
        <v>2483</v>
      </c>
      <c r="B181" s="5">
        <v>0.32200000000000001</v>
      </c>
      <c r="C181" s="5">
        <v>1</v>
      </c>
      <c r="D181" s="5">
        <v>364</v>
      </c>
      <c r="E181" s="5">
        <v>0.625</v>
      </c>
      <c r="F181" s="5">
        <v>0.44</v>
      </c>
      <c r="G181" s="5">
        <v>0.105</v>
      </c>
      <c r="H181" s="5">
        <v>0.11</v>
      </c>
      <c r="I181" s="5"/>
      <c r="J181" s="5"/>
      <c r="K181" s="5"/>
      <c r="L181" s="5"/>
      <c r="M181" s="5"/>
      <c r="N181" s="12"/>
    </row>
    <row r="182" spans="1:18" x14ac:dyDescent="0.3">
      <c r="A182" s="5">
        <v>2483</v>
      </c>
      <c r="B182" s="5">
        <v>0.32200000000000001</v>
      </c>
      <c r="C182" s="5">
        <v>1</v>
      </c>
      <c r="D182" s="5">
        <v>364</v>
      </c>
      <c r="E182" s="5">
        <v>0.625</v>
      </c>
      <c r="F182" s="5">
        <v>0.44</v>
      </c>
      <c r="G182" s="5">
        <v>0.253</v>
      </c>
      <c r="H182" s="5">
        <v>0.19900000000000001</v>
      </c>
      <c r="I182" s="5"/>
      <c r="J182" s="5"/>
      <c r="K182" s="5"/>
      <c r="L182" s="5"/>
      <c r="M182" s="5"/>
      <c r="N182" s="12"/>
    </row>
    <row r="183" spans="1:18" x14ac:dyDescent="0.3">
      <c r="A183" s="5">
        <v>2483</v>
      </c>
      <c r="B183" s="5">
        <v>0.32200000000000001</v>
      </c>
      <c r="C183" s="5">
        <v>1</v>
      </c>
      <c r="D183" s="5">
        <v>364</v>
      </c>
      <c r="E183" s="5">
        <v>0.625</v>
      </c>
      <c r="F183" s="5">
        <v>0.44</v>
      </c>
      <c r="G183" s="5">
        <v>0.39200000000000002</v>
      </c>
      <c r="H183" s="5">
        <v>0.23</v>
      </c>
      <c r="I183" s="5"/>
      <c r="J183" s="5"/>
      <c r="K183" s="5"/>
      <c r="L183" s="5"/>
      <c r="M183" s="5"/>
      <c r="N183" s="12"/>
    </row>
    <row r="184" spans="1:18" x14ac:dyDescent="0.3">
      <c r="A184" s="5">
        <v>2483</v>
      </c>
      <c r="B184" s="5">
        <v>0.32200000000000001</v>
      </c>
      <c r="C184" s="5">
        <v>1</v>
      </c>
      <c r="D184" s="5">
        <v>364</v>
      </c>
      <c r="E184" s="5">
        <v>0.625</v>
      </c>
      <c r="F184" s="5">
        <v>0.44</v>
      </c>
      <c r="G184" s="5">
        <v>1</v>
      </c>
      <c r="H184" s="5">
        <v>0.25</v>
      </c>
      <c r="I184" s="5"/>
      <c r="J184" s="5"/>
      <c r="K184" s="5"/>
      <c r="L184" s="5"/>
      <c r="M184" s="5"/>
      <c r="N184" s="12"/>
    </row>
    <row r="186" spans="1:18" x14ac:dyDescent="0.3">
      <c r="A186" s="5">
        <v>2483</v>
      </c>
      <c r="B186" s="5">
        <v>0.32200000000000001</v>
      </c>
      <c r="C186" s="5">
        <v>1</v>
      </c>
      <c r="D186" s="5">
        <v>433</v>
      </c>
      <c r="E186" s="5">
        <v>0.625</v>
      </c>
      <c r="F186" s="5">
        <v>0.44</v>
      </c>
      <c r="G186" s="5">
        <v>0</v>
      </c>
      <c r="H186" s="5">
        <v>5.0999999999999997E-2</v>
      </c>
      <c r="I186" s="5"/>
      <c r="J186" s="5"/>
      <c r="K186" s="5"/>
      <c r="L186" s="5"/>
      <c r="M186" s="5"/>
      <c r="N186" s="12" t="s">
        <v>27</v>
      </c>
    </row>
    <row r="187" spans="1:18" x14ac:dyDescent="0.3">
      <c r="A187" s="5">
        <v>2483</v>
      </c>
      <c r="B187" s="5">
        <v>0.32200000000000001</v>
      </c>
      <c r="C187" s="5">
        <v>1</v>
      </c>
      <c r="D187" s="5">
        <v>433</v>
      </c>
      <c r="E187" s="5">
        <v>0.625</v>
      </c>
      <c r="F187" s="5">
        <v>0.44</v>
      </c>
      <c r="G187" s="5">
        <v>0.104</v>
      </c>
      <c r="H187" s="5">
        <v>0.13500000000000001</v>
      </c>
      <c r="I187" s="5"/>
      <c r="J187" s="5"/>
      <c r="K187" s="5"/>
      <c r="L187" s="5"/>
      <c r="M187" s="5"/>
      <c r="N187" s="12"/>
    </row>
    <row r="188" spans="1:18" x14ac:dyDescent="0.3">
      <c r="A188" s="5">
        <v>2483</v>
      </c>
      <c r="B188" s="5">
        <v>0.32200000000000001</v>
      </c>
      <c r="C188" s="5">
        <v>1</v>
      </c>
      <c r="D188" s="5">
        <v>433</v>
      </c>
      <c r="E188" s="5">
        <v>0.625</v>
      </c>
      <c r="F188" s="5">
        <v>0.44</v>
      </c>
      <c r="G188" s="5">
        <v>0.17899999999999999</v>
      </c>
      <c r="H188" s="5">
        <v>0.20100000000000001</v>
      </c>
      <c r="I188" s="5"/>
      <c r="J188" s="5"/>
      <c r="K188" s="5"/>
      <c r="L188" s="5"/>
      <c r="M188" s="5"/>
      <c r="N188" s="12"/>
    </row>
    <row r="189" spans="1:18" x14ac:dyDescent="0.3">
      <c r="A189" s="5">
        <v>2483</v>
      </c>
      <c r="B189" s="5">
        <v>0.32200000000000001</v>
      </c>
      <c r="C189" s="5">
        <v>1</v>
      </c>
      <c r="D189" s="5">
        <v>433</v>
      </c>
      <c r="E189" s="5">
        <v>0.625</v>
      </c>
      <c r="F189" s="5">
        <v>0.44</v>
      </c>
      <c r="G189" s="5">
        <v>0.27900000000000003</v>
      </c>
      <c r="H189" s="5">
        <v>0.25</v>
      </c>
      <c r="I189" s="5"/>
      <c r="J189" s="5"/>
      <c r="K189" s="5"/>
      <c r="L189" s="5"/>
      <c r="M189" s="5"/>
      <c r="N189" s="12"/>
    </row>
    <row r="190" spans="1:18" x14ac:dyDescent="0.3">
      <c r="A190" s="5">
        <v>2483</v>
      </c>
      <c r="B190" s="5">
        <v>0.32200000000000001</v>
      </c>
      <c r="C190" s="5">
        <v>1</v>
      </c>
      <c r="D190" s="5">
        <v>433</v>
      </c>
      <c r="E190" s="5">
        <v>0.625</v>
      </c>
      <c r="F190" s="5">
        <v>0.44</v>
      </c>
      <c r="G190" s="5">
        <v>0.35499999999999998</v>
      </c>
      <c r="H190" s="5">
        <v>0.27500000000000002</v>
      </c>
      <c r="I190" s="5"/>
      <c r="J190" s="5"/>
      <c r="K190" s="5"/>
      <c r="L190" s="5"/>
      <c r="M190" s="5"/>
      <c r="N190" s="12"/>
    </row>
    <row r="191" spans="1:18" x14ac:dyDescent="0.3">
      <c r="A191" s="5">
        <v>2483</v>
      </c>
      <c r="B191" s="5">
        <v>0.32200000000000001</v>
      </c>
      <c r="C191" s="5">
        <v>1</v>
      </c>
      <c r="D191" s="5">
        <v>433</v>
      </c>
      <c r="E191" s="5">
        <v>0.625</v>
      </c>
      <c r="F191" s="5">
        <v>0.44</v>
      </c>
      <c r="G191" s="5">
        <v>1</v>
      </c>
      <c r="H191" s="5">
        <v>0.32</v>
      </c>
      <c r="I191" s="5"/>
      <c r="J191" s="5"/>
      <c r="K191" s="5"/>
      <c r="L191" s="5"/>
      <c r="M191" s="5"/>
      <c r="N191" s="12"/>
      <c r="P191" s="3" t="s">
        <v>28</v>
      </c>
    </row>
    <row r="193" spans="1:14" ht="57.6" x14ac:dyDescent="0.3">
      <c r="A193" s="5">
        <v>2650</v>
      </c>
      <c r="B193" s="5">
        <v>0.32</v>
      </c>
      <c r="C193" s="5">
        <v>0.79</v>
      </c>
      <c r="D193" s="5">
        <v>736</v>
      </c>
      <c r="E193" s="5">
        <v>16.04</v>
      </c>
      <c r="F193" s="5">
        <v>0.64</v>
      </c>
      <c r="G193" s="5">
        <v>2.5000000000000001E-2</v>
      </c>
      <c r="H193" s="5">
        <v>0.27</v>
      </c>
      <c r="I193" s="5"/>
      <c r="J193" s="5"/>
      <c r="K193" s="5"/>
      <c r="L193" s="5"/>
      <c r="M193" s="5"/>
      <c r="N193" s="7" t="s">
        <v>29</v>
      </c>
    </row>
    <row r="195" spans="1:14" ht="57.6" x14ac:dyDescent="0.3">
      <c r="A195" s="5">
        <v>2650</v>
      </c>
      <c r="B195" s="5">
        <v>0.32</v>
      </c>
      <c r="C195" s="5">
        <v>0.79</v>
      </c>
      <c r="D195" s="5">
        <v>1070</v>
      </c>
      <c r="E195" s="5">
        <v>3.23</v>
      </c>
      <c r="F195" s="5">
        <v>0.51</v>
      </c>
      <c r="G195" s="5">
        <v>2.5000000000000001E-2</v>
      </c>
      <c r="H195" s="5">
        <v>0.34</v>
      </c>
      <c r="I195" s="5"/>
      <c r="J195" s="5"/>
      <c r="K195" s="5"/>
      <c r="L195" s="5"/>
      <c r="M195" s="5"/>
      <c r="N195" s="7" t="s">
        <v>30</v>
      </c>
    </row>
    <row r="197" spans="1:14" ht="57.6" x14ac:dyDescent="0.3">
      <c r="A197" s="5">
        <v>2650</v>
      </c>
      <c r="B197" s="5">
        <v>0.32</v>
      </c>
      <c r="C197" s="5">
        <v>0.79</v>
      </c>
      <c r="D197" s="5">
        <v>1094</v>
      </c>
      <c r="E197" s="5">
        <v>0.52</v>
      </c>
      <c r="F197" s="5">
        <v>0.76</v>
      </c>
      <c r="G197" s="5">
        <v>2.5000000000000001E-2</v>
      </c>
      <c r="H197" s="5">
        <v>0.37</v>
      </c>
      <c r="I197" s="5"/>
      <c r="J197" s="5"/>
      <c r="K197" s="5"/>
      <c r="L197" s="5"/>
      <c r="M197" s="5"/>
      <c r="N197" s="7" t="s">
        <v>31</v>
      </c>
    </row>
    <row r="199" spans="1:14" ht="57.6" x14ac:dyDescent="0.3">
      <c r="A199" s="5">
        <v>2622</v>
      </c>
      <c r="B199" s="5">
        <v>0.29299999999999998</v>
      </c>
      <c r="C199" s="5"/>
      <c r="D199" s="5">
        <v>953</v>
      </c>
      <c r="E199" s="5">
        <v>0.24199999999999999</v>
      </c>
      <c r="F199" s="5"/>
      <c r="G199" s="5">
        <v>0.05</v>
      </c>
      <c r="H199" s="5">
        <v>8.5000000000000006E-2</v>
      </c>
      <c r="I199" s="5"/>
      <c r="J199" s="5"/>
      <c r="K199" s="5"/>
      <c r="L199" s="5"/>
      <c r="M199" s="5"/>
      <c r="N199" s="7" t="s">
        <v>32</v>
      </c>
    </row>
    <row r="201" spans="1:14" ht="57.6" x14ac:dyDescent="0.3">
      <c r="A201" s="5">
        <v>2622</v>
      </c>
      <c r="B201" s="5">
        <v>0.29299999999999998</v>
      </c>
      <c r="C201" s="5"/>
      <c r="D201" s="5">
        <v>1366</v>
      </c>
      <c r="E201" s="5">
        <v>0.52900000000000003</v>
      </c>
      <c r="F201" s="5"/>
      <c r="G201" s="5">
        <v>0.05</v>
      </c>
      <c r="H201" s="5">
        <v>0.128</v>
      </c>
      <c r="I201" s="5"/>
      <c r="J201" s="5"/>
      <c r="K201" s="5"/>
      <c r="L201" s="5"/>
      <c r="M201" s="5"/>
      <c r="N201" s="7" t="s">
        <v>33</v>
      </c>
    </row>
    <row r="203" spans="1:14" ht="57.6" x14ac:dyDescent="0.3">
      <c r="A203" s="5">
        <v>2622</v>
      </c>
      <c r="B203" s="5">
        <v>0.29299999999999998</v>
      </c>
      <c r="C203" s="5"/>
      <c r="D203" s="5">
        <v>1361</v>
      </c>
      <c r="E203" s="5">
        <v>0.56999999999999995</v>
      </c>
      <c r="F203" s="5"/>
      <c r="G203" s="5">
        <v>0.05</v>
      </c>
      <c r="H203" s="5">
        <v>0.126</v>
      </c>
      <c r="I203" s="5"/>
      <c r="J203" s="5"/>
      <c r="K203" s="5"/>
      <c r="L203" s="5"/>
      <c r="M203" s="5"/>
      <c r="N203" s="7" t="s">
        <v>34</v>
      </c>
    </row>
    <row r="205" spans="1:14" ht="57.6" x14ac:dyDescent="0.3">
      <c r="A205" s="5">
        <v>2622</v>
      </c>
      <c r="B205" s="5">
        <v>0.29299999999999998</v>
      </c>
      <c r="C205" s="5"/>
      <c r="D205" s="5">
        <v>1195</v>
      </c>
      <c r="E205" s="5">
        <v>0.25600000000000001</v>
      </c>
      <c r="F205" s="5"/>
      <c r="G205" s="5">
        <v>0.05</v>
      </c>
      <c r="H205" s="5">
        <v>7.5999999999999998E-2</v>
      </c>
      <c r="I205" s="5"/>
      <c r="J205" s="5"/>
      <c r="K205" s="5"/>
      <c r="L205" s="5"/>
      <c r="M205" s="5"/>
      <c r="N205" s="7" t="s">
        <v>35</v>
      </c>
    </row>
    <row r="207" spans="1:14" ht="57.6" x14ac:dyDescent="0.3">
      <c r="A207" s="5">
        <v>2622</v>
      </c>
      <c r="B207" s="5">
        <v>0.29299999999999998</v>
      </c>
      <c r="C207" s="5"/>
      <c r="D207" s="5">
        <v>1089</v>
      </c>
      <c r="E207" s="5">
        <v>1.59</v>
      </c>
      <c r="F207" s="5"/>
      <c r="G207" s="5">
        <v>0.05</v>
      </c>
      <c r="H207" s="5">
        <v>0.129</v>
      </c>
      <c r="I207" s="5"/>
      <c r="J207" s="5"/>
      <c r="K207" s="5"/>
      <c r="L207" s="5"/>
      <c r="M207" s="5"/>
      <c r="N207" s="7" t="s">
        <v>36</v>
      </c>
    </row>
    <row r="209" spans="1:14" x14ac:dyDescent="0.3">
      <c r="A209">
        <v>2700</v>
      </c>
      <c r="B209">
        <v>0.34100000000000003</v>
      </c>
      <c r="D209">
        <v>1500</v>
      </c>
      <c r="E209">
        <v>11.75</v>
      </c>
      <c r="G209">
        <v>0.02</v>
      </c>
      <c r="H209">
        <v>8.4000000000000005E-2</v>
      </c>
      <c r="N209" s="13" t="s">
        <v>37</v>
      </c>
    </row>
    <row r="210" spans="1:14" x14ac:dyDescent="0.3">
      <c r="A210">
        <v>2700</v>
      </c>
      <c r="B210">
        <v>0.34100000000000003</v>
      </c>
      <c r="D210">
        <v>1500</v>
      </c>
      <c r="E210">
        <v>11.75</v>
      </c>
      <c r="G210">
        <v>0.05</v>
      </c>
      <c r="H210">
        <v>9.5000000000000001E-2</v>
      </c>
      <c r="N210" s="13"/>
    </row>
    <row r="211" spans="1:14" x14ac:dyDescent="0.3">
      <c r="A211">
        <v>2700</v>
      </c>
      <c r="B211">
        <v>0.34100000000000003</v>
      </c>
      <c r="D211">
        <v>1500</v>
      </c>
      <c r="E211">
        <v>11.75</v>
      </c>
      <c r="G211">
        <v>0.1</v>
      </c>
      <c r="H211">
        <v>0.1</v>
      </c>
      <c r="N211" s="13"/>
    </row>
    <row r="212" spans="1:14" x14ac:dyDescent="0.3">
      <c r="A212">
        <v>2700</v>
      </c>
      <c r="B212">
        <v>0.34100000000000003</v>
      </c>
      <c r="D212">
        <v>1500</v>
      </c>
      <c r="E212">
        <v>11.75</v>
      </c>
      <c r="G212">
        <v>0.15</v>
      </c>
      <c r="H212">
        <v>0.106</v>
      </c>
      <c r="N212" s="13"/>
    </row>
    <row r="214" spans="1:14" ht="90" customHeight="1" x14ac:dyDescent="0.3">
      <c r="A214" s="5">
        <v>2600</v>
      </c>
      <c r="B214" s="5">
        <v>0.2</v>
      </c>
      <c r="C214" s="5">
        <v>0.81</v>
      </c>
      <c r="D214" s="5">
        <v>1375</v>
      </c>
      <c r="E214" s="5">
        <v>2.5760000000000001</v>
      </c>
      <c r="F214" s="5">
        <v>0.69</v>
      </c>
      <c r="G214" s="5">
        <v>0</v>
      </c>
      <c r="H214" s="5">
        <v>2.5999999999999999E-2</v>
      </c>
      <c r="I214" s="5"/>
      <c r="J214" s="5"/>
      <c r="K214" s="5"/>
      <c r="L214" s="5"/>
      <c r="M214" s="5"/>
      <c r="N214" s="14" t="s">
        <v>51</v>
      </c>
    </row>
    <row r="215" spans="1:14" x14ac:dyDescent="0.3">
      <c r="A215" s="5">
        <v>2600</v>
      </c>
      <c r="B215" s="5">
        <v>0.2</v>
      </c>
      <c r="C215" s="5">
        <v>0.81</v>
      </c>
      <c r="D215" s="5">
        <v>1375</v>
      </c>
      <c r="E215" s="5">
        <v>2.5760000000000001</v>
      </c>
      <c r="F215" s="5">
        <v>0.69</v>
      </c>
      <c r="G215" s="5">
        <v>0.03</v>
      </c>
      <c r="H215" s="5">
        <v>3.4500000000000003E-2</v>
      </c>
      <c r="I215" s="5"/>
      <c r="J215" s="5"/>
      <c r="K215" s="5"/>
      <c r="L215" s="5"/>
      <c r="M215" s="5"/>
      <c r="N215" s="14"/>
    </row>
    <row r="216" spans="1:14" x14ac:dyDescent="0.3">
      <c r="A216" s="5">
        <v>2600</v>
      </c>
      <c r="B216" s="5">
        <v>0.2</v>
      </c>
      <c r="C216" s="5">
        <v>0.81</v>
      </c>
      <c r="D216" s="5">
        <v>1375</v>
      </c>
      <c r="E216" s="5">
        <v>2.5760000000000001</v>
      </c>
      <c r="F216" s="5">
        <v>0.69</v>
      </c>
      <c r="G216" s="5">
        <v>0.05</v>
      </c>
      <c r="H216" s="5">
        <v>3.2099999999999997E-2</v>
      </c>
      <c r="I216" s="5"/>
      <c r="J216" s="5"/>
      <c r="K216" s="5"/>
      <c r="L216" s="5"/>
      <c r="M216" s="5"/>
      <c r="N216" s="14"/>
    </row>
    <row r="217" spans="1:14" x14ac:dyDescent="0.3">
      <c r="A217" s="5">
        <v>2600</v>
      </c>
      <c r="B217" s="5">
        <v>0.2</v>
      </c>
      <c r="C217" s="5">
        <v>0.81</v>
      </c>
      <c r="D217" s="5">
        <v>1375</v>
      </c>
      <c r="E217" s="5">
        <v>2.5760000000000001</v>
      </c>
      <c r="F217" s="5">
        <v>0.69</v>
      </c>
      <c r="G217" s="5">
        <v>7.0000000000000007E-2</v>
      </c>
      <c r="H217" s="5">
        <v>3.2500000000000001E-2</v>
      </c>
      <c r="I217" s="5"/>
      <c r="J217" s="5"/>
      <c r="K217" s="5"/>
      <c r="L217" s="5"/>
      <c r="M217" s="5"/>
      <c r="N217" s="14"/>
    </row>
    <row r="218" spans="1:14" x14ac:dyDescent="0.3">
      <c r="A218" s="5">
        <v>2600</v>
      </c>
      <c r="B218" s="5">
        <v>0.2</v>
      </c>
      <c r="C218" s="5">
        <v>0.81</v>
      </c>
      <c r="D218" s="5">
        <v>1375</v>
      </c>
      <c r="E218" s="5">
        <v>2.5760000000000001</v>
      </c>
      <c r="F218" s="5">
        <v>0.69</v>
      </c>
      <c r="G218" s="5">
        <v>0.1</v>
      </c>
      <c r="H218" s="5">
        <v>3.3099999999999997E-2</v>
      </c>
      <c r="I218" s="5"/>
      <c r="J218" s="5"/>
      <c r="K218" s="5"/>
      <c r="L218" s="5"/>
      <c r="M218" s="5"/>
      <c r="N218" s="14"/>
    </row>
    <row r="220" spans="1:14" ht="90" customHeight="1" x14ac:dyDescent="0.3">
      <c r="A220" s="5">
        <v>2600</v>
      </c>
      <c r="B220" s="5">
        <v>0.2</v>
      </c>
      <c r="C220" s="5">
        <v>0.81</v>
      </c>
      <c r="D220" s="5">
        <v>1276</v>
      </c>
      <c r="E220" s="5">
        <v>1.7809999999999999</v>
      </c>
      <c r="F220" s="5">
        <v>0.71</v>
      </c>
      <c r="G220" s="5">
        <v>0.03</v>
      </c>
      <c r="H220" s="5">
        <v>3.2399999999999998E-2</v>
      </c>
      <c r="I220" s="5"/>
      <c r="J220" s="5"/>
      <c r="K220" s="5"/>
      <c r="L220" s="5"/>
      <c r="M220" s="5"/>
      <c r="N220" s="12" t="s">
        <v>52</v>
      </c>
    </row>
    <row r="221" spans="1:14" x14ac:dyDescent="0.3">
      <c r="A221" s="5">
        <v>2600</v>
      </c>
      <c r="B221" s="5">
        <v>0.2</v>
      </c>
      <c r="C221" s="5">
        <v>0.81</v>
      </c>
      <c r="D221" s="5">
        <v>1276</v>
      </c>
      <c r="E221" s="5">
        <v>1.7809999999999999</v>
      </c>
      <c r="F221" s="5">
        <v>0.71</v>
      </c>
      <c r="G221" s="5">
        <v>0.05</v>
      </c>
      <c r="H221" s="5">
        <v>2.7900000000000001E-2</v>
      </c>
      <c r="I221" s="5"/>
      <c r="J221" s="5"/>
      <c r="K221" s="5"/>
      <c r="L221" s="5"/>
      <c r="M221" s="5"/>
      <c r="N221" s="12"/>
    </row>
    <row r="222" spans="1:14" x14ac:dyDescent="0.3">
      <c r="A222" s="5">
        <v>2600</v>
      </c>
      <c r="B222" s="5">
        <v>0.2</v>
      </c>
      <c r="C222" s="5">
        <v>0.81</v>
      </c>
      <c r="D222" s="5">
        <v>1276</v>
      </c>
      <c r="E222" s="5">
        <v>1.7809999999999999</v>
      </c>
      <c r="F222" s="5">
        <v>0.71</v>
      </c>
      <c r="G222" s="5">
        <v>7.0000000000000007E-2</v>
      </c>
      <c r="H222" s="5">
        <v>3.2500000000000001E-2</v>
      </c>
      <c r="I222" s="5"/>
      <c r="J222" s="5"/>
      <c r="K222" s="5"/>
      <c r="L222" s="5"/>
      <c r="M222" s="5"/>
      <c r="N222" s="12"/>
    </row>
    <row r="223" spans="1:14" x14ac:dyDescent="0.3">
      <c r="A223" s="5">
        <v>2600</v>
      </c>
      <c r="B223" s="5">
        <v>0.2</v>
      </c>
      <c r="C223" s="5">
        <v>0.81</v>
      </c>
      <c r="D223" s="5">
        <v>1276</v>
      </c>
      <c r="E223" s="5">
        <v>1.7809999999999999</v>
      </c>
      <c r="F223" s="5">
        <v>0.71</v>
      </c>
      <c r="G223" s="5">
        <v>0.1</v>
      </c>
      <c r="H223" s="5">
        <v>3.5499999999999997E-2</v>
      </c>
      <c r="I223" s="5"/>
      <c r="J223" s="5"/>
      <c r="K223" s="5"/>
      <c r="L223" s="5"/>
      <c r="M223" s="5"/>
      <c r="N223" s="12"/>
    </row>
    <row r="225" spans="1:16" ht="86.4" x14ac:dyDescent="0.3">
      <c r="A225" s="5">
        <v>2600</v>
      </c>
      <c r="B225" s="5">
        <v>0.2</v>
      </c>
      <c r="C225" s="5">
        <v>0.81</v>
      </c>
      <c r="D225" s="5">
        <v>1093</v>
      </c>
      <c r="E225" s="5">
        <v>1.04</v>
      </c>
      <c r="F225" s="5">
        <v>0.36</v>
      </c>
      <c r="G225" s="5">
        <v>0.03</v>
      </c>
      <c r="H225" s="5">
        <v>3.8699999999999998E-2</v>
      </c>
      <c r="I225" s="5"/>
      <c r="J225" s="5"/>
      <c r="K225" s="5"/>
      <c r="L225" s="5"/>
      <c r="M225" s="5"/>
      <c r="N225" s="7" t="s">
        <v>53</v>
      </c>
    </row>
    <row r="226" spans="1:16" x14ac:dyDescent="0.3">
      <c r="A226" s="5">
        <v>2600</v>
      </c>
      <c r="B226" s="5">
        <v>0.2</v>
      </c>
      <c r="C226" s="5">
        <v>0.81</v>
      </c>
      <c r="D226" s="5">
        <v>1093</v>
      </c>
      <c r="E226" s="5">
        <v>1.04</v>
      </c>
      <c r="F226" s="5">
        <v>0.36</v>
      </c>
      <c r="G226" s="5">
        <v>0.05</v>
      </c>
      <c r="H226" s="5">
        <v>4.07E-2</v>
      </c>
      <c r="I226" s="5"/>
      <c r="J226" s="5"/>
      <c r="K226" s="5"/>
      <c r="L226" s="5"/>
      <c r="M226" s="5"/>
      <c r="N226" s="5"/>
    </row>
    <row r="228" spans="1:16" ht="86.4" x14ac:dyDescent="0.3">
      <c r="A228" s="5">
        <v>2600</v>
      </c>
      <c r="B228" s="5">
        <v>0.2</v>
      </c>
      <c r="C228" s="5">
        <v>0.81</v>
      </c>
      <c r="D228" s="5">
        <v>1277</v>
      </c>
      <c r="E228" s="5">
        <v>0.39500000000000002</v>
      </c>
      <c r="F228" s="5">
        <v>0.42</v>
      </c>
      <c r="G228" s="5">
        <v>0.03</v>
      </c>
      <c r="H228" s="5">
        <v>3.5200000000000002E-2</v>
      </c>
      <c r="I228" s="5"/>
      <c r="J228" s="5"/>
      <c r="K228" s="5"/>
      <c r="L228" s="5"/>
      <c r="M228" s="5"/>
      <c r="N228" s="7" t="s">
        <v>38</v>
      </c>
    </row>
    <row r="229" spans="1:16" x14ac:dyDescent="0.3">
      <c r="A229" s="5">
        <v>2600</v>
      </c>
      <c r="B229" s="5">
        <v>0.2</v>
      </c>
      <c r="C229" s="5">
        <v>0.81</v>
      </c>
      <c r="D229" s="5">
        <v>1277</v>
      </c>
      <c r="E229" s="5">
        <v>0.39500000000000002</v>
      </c>
      <c r="F229" s="5">
        <v>0.42</v>
      </c>
      <c r="G229" s="5">
        <v>0.05</v>
      </c>
      <c r="H229" s="5">
        <v>4.1599999999999998E-2</v>
      </c>
      <c r="I229" s="5"/>
      <c r="J229" s="5"/>
      <c r="K229" s="5"/>
      <c r="L229" s="5"/>
      <c r="M229" s="5"/>
      <c r="N229" s="5"/>
    </row>
    <row r="230" spans="1:16" x14ac:dyDescent="0.3">
      <c r="A230" s="5">
        <v>2600</v>
      </c>
      <c r="B230" s="5">
        <v>0.2</v>
      </c>
      <c r="C230" s="5">
        <v>0.81</v>
      </c>
      <c r="D230" s="5">
        <v>1277</v>
      </c>
      <c r="E230" s="5">
        <v>0.39500000000000002</v>
      </c>
      <c r="F230" s="5">
        <v>0.42</v>
      </c>
      <c r="G230" s="5">
        <v>7.0000000000000007E-2</v>
      </c>
      <c r="H230" s="5">
        <v>3.5799999999999998E-2</v>
      </c>
      <c r="I230" s="5"/>
      <c r="J230" s="5"/>
      <c r="K230" s="5"/>
      <c r="L230" s="5"/>
      <c r="M230" s="5"/>
      <c r="N230" s="5"/>
    </row>
    <row r="232" spans="1:16" ht="100.8" x14ac:dyDescent="0.3">
      <c r="A232" s="5">
        <v>2600</v>
      </c>
      <c r="B232" s="5">
        <v>0.2</v>
      </c>
      <c r="C232" s="5">
        <v>0.81</v>
      </c>
      <c r="D232" s="5">
        <v>1306</v>
      </c>
      <c r="E232" s="5">
        <v>1.032</v>
      </c>
      <c r="F232" s="5">
        <v>0.47</v>
      </c>
      <c r="G232" s="5">
        <v>0.03</v>
      </c>
      <c r="H232" s="5">
        <v>3.2399999999999998E-2</v>
      </c>
      <c r="I232" s="5"/>
      <c r="J232" s="5"/>
      <c r="K232" s="5"/>
      <c r="L232" s="5"/>
      <c r="M232" s="5"/>
      <c r="N232" s="7" t="s">
        <v>54</v>
      </c>
    </row>
    <row r="233" spans="1:16" x14ac:dyDescent="0.3">
      <c r="A233" s="5">
        <v>2600</v>
      </c>
      <c r="B233" s="5">
        <v>0.2</v>
      </c>
      <c r="C233" s="5">
        <v>0.81</v>
      </c>
      <c r="D233" s="5">
        <v>1306</v>
      </c>
      <c r="E233" s="5">
        <v>1.032</v>
      </c>
      <c r="F233" s="5">
        <v>0.47</v>
      </c>
      <c r="G233" s="5">
        <v>0.05</v>
      </c>
      <c r="H233" s="5">
        <v>2.9499999999999998E-2</v>
      </c>
      <c r="I233" s="5"/>
      <c r="J233" s="5"/>
      <c r="K233" s="5"/>
      <c r="L233" s="5"/>
      <c r="M233" s="5"/>
      <c r="N233" s="5"/>
    </row>
    <row r="235" spans="1:16" ht="105" customHeight="1" x14ac:dyDescent="0.3">
      <c r="A235" s="5">
        <v>2600</v>
      </c>
      <c r="B235" s="5">
        <v>0.2</v>
      </c>
      <c r="C235" s="5">
        <v>0.81</v>
      </c>
      <c r="D235" s="5">
        <v>1403</v>
      </c>
      <c r="E235" s="5">
        <v>0.25800000000000001</v>
      </c>
      <c r="F235" s="5">
        <v>0.88</v>
      </c>
      <c r="G235" s="5">
        <v>0.03</v>
      </c>
      <c r="H235" s="5">
        <v>3.39E-2</v>
      </c>
      <c r="I235" s="5"/>
      <c r="J235" s="5"/>
      <c r="K235" s="5"/>
      <c r="L235" s="5"/>
      <c r="M235" s="5"/>
      <c r="N235" s="12" t="s">
        <v>55</v>
      </c>
    </row>
    <row r="236" spans="1:16" x14ac:dyDescent="0.3">
      <c r="A236" s="5">
        <v>2600</v>
      </c>
      <c r="B236" s="5">
        <v>0.2</v>
      </c>
      <c r="C236" s="5">
        <v>0.81</v>
      </c>
      <c r="D236" s="5">
        <v>1403</v>
      </c>
      <c r="E236" s="5">
        <v>0.25800000000000001</v>
      </c>
      <c r="F236" s="5">
        <v>0.88</v>
      </c>
      <c r="G236" s="5">
        <v>0.05</v>
      </c>
      <c r="H236" s="5">
        <v>2.8899999999999999E-2</v>
      </c>
      <c r="I236" s="5"/>
      <c r="J236" s="5"/>
      <c r="K236" s="5"/>
      <c r="L236" s="5"/>
      <c r="M236" s="5"/>
      <c r="N236" s="12"/>
    </row>
    <row r="237" spans="1:16" x14ac:dyDescent="0.3">
      <c r="A237" s="5">
        <v>2600</v>
      </c>
      <c r="B237" s="5">
        <v>0.2</v>
      </c>
      <c r="C237" s="5">
        <v>0.81</v>
      </c>
      <c r="D237" s="5">
        <v>1403</v>
      </c>
      <c r="E237" s="5">
        <v>0.25800000000000001</v>
      </c>
      <c r="F237" s="5">
        <v>0.88</v>
      </c>
      <c r="G237" s="5">
        <v>7.0000000000000007E-2</v>
      </c>
      <c r="H237" s="5">
        <v>2.98E-2</v>
      </c>
      <c r="I237" s="5"/>
      <c r="J237" s="5"/>
      <c r="K237" s="5"/>
      <c r="L237" s="5"/>
      <c r="M237" s="5"/>
      <c r="N237" s="12"/>
    </row>
    <row r="238" spans="1:16" x14ac:dyDescent="0.3">
      <c r="A238" s="5">
        <v>2600</v>
      </c>
      <c r="B238" s="5">
        <v>0.2</v>
      </c>
      <c r="C238" s="5">
        <v>0.81</v>
      </c>
      <c r="D238" s="5">
        <v>1403</v>
      </c>
      <c r="E238" s="5">
        <v>0.25800000000000001</v>
      </c>
      <c r="F238" s="5">
        <v>0.88</v>
      </c>
      <c r="G238" s="5">
        <v>0.1</v>
      </c>
      <c r="H238" s="5">
        <v>3.4700000000000002E-2</v>
      </c>
      <c r="I238" s="5"/>
      <c r="J238" s="5"/>
      <c r="K238" s="5"/>
      <c r="L238" s="5"/>
      <c r="M238" s="5"/>
      <c r="N238" s="12"/>
      <c r="P238" t="s">
        <v>39</v>
      </c>
    </row>
    <row r="240" spans="1:16" ht="57.6" x14ac:dyDescent="0.3">
      <c r="A240" s="5">
        <v>2340</v>
      </c>
      <c r="B240" s="5">
        <v>0.33100000000000002</v>
      </c>
      <c r="C240" s="5">
        <v>0.79</v>
      </c>
      <c r="D240" s="5">
        <v>280</v>
      </c>
      <c r="E240" s="5">
        <v>0.94</v>
      </c>
      <c r="F240" s="5">
        <v>0.66</v>
      </c>
      <c r="G240" s="5">
        <v>0</v>
      </c>
      <c r="H240" s="5">
        <v>0.10100000000000001</v>
      </c>
      <c r="I240" s="5"/>
      <c r="J240" s="5"/>
      <c r="K240" s="5"/>
      <c r="L240" s="5"/>
      <c r="M240" s="5"/>
      <c r="N240" s="7" t="s">
        <v>40</v>
      </c>
    </row>
    <row r="241" spans="1:14" x14ac:dyDescent="0.3">
      <c r="A241" s="5">
        <v>2340</v>
      </c>
      <c r="B241" s="5">
        <v>0.33100000000000002</v>
      </c>
      <c r="C241" s="5">
        <v>0.79</v>
      </c>
      <c r="D241" s="5">
        <v>280</v>
      </c>
      <c r="E241" s="5">
        <v>0.94</v>
      </c>
      <c r="F241" s="5">
        <v>0.66</v>
      </c>
      <c r="G241" s="5">
        <v>0.107</v>
      </c>
      <c r="H241" s="5">
        <v>0.128</v>
      </c>
      <c r="I241" s="5"/>
      <c r="J241" s="5"/>
      <c r="K241" s="5"/>
      <c r="L241" s="5"/>
      <c r="M241" s="5"/>
      <c r="N241" s="5"/>
    </row>
    <row r="242" spans="1:14" x14ac:dyDescent="0.3">
      <c r="A242" s="5">
        <v>2340</v>
      </c>
      <c r="B242" s="5">
        <v>0.33100000000000002</v>
      </c>
      <c r="C242" s="5">
        <v>0.79</v>
      </c>
      <c r="D242" s="5">
        <v>280</v>
      </c>
      <c r="E242" s="5">
        <v>0.94</v>
      </c>
      <c r="F242" s="5">
        <v>0.66</v>
      </c>
      <c r="G242" s="5">
        <v>0.26400000000000001</v>
      </c>
      <c r="H242" s="5">
        <v>0.14799999999999999</v>
      </c>
      <c r="I242" s="5"/>
      <c r="J242" s="5"/>
      <c r="K242" s="5"/>
      <c r="L242" s="5"/>
      <c r="M242" s="5"/>
      <c r="N242" s="5"/>
    </row>
    <row r="243" spans="1:14" x14ac:dyDescent="0.3">
      <c r="A243" s="5">
        <v>2340</v>
      </c>
      <c r="B243" s="5">
        <v>0.33100000000000002</v>
      </c>
      <c r="C243" s="5">
        <v>0.79</v>
      </c>
      <c r="D243" s="5">
        <v>280</v>
      </c>
      <c r="E243" s="5">
        <v>0.94</v>
      </c>
      <c r="F243" s="5">
        <v>0.66</v>
      </c>
      <c r="G243" s="5">
        <v>1</v>
      </c>
      <c r="H243" s="5">
        <v>0.157</v>
      </c>
      <c r="I243" s="5"/>
      <c r="J243" s="5"/>
      <c r="K243" s="5"/>
      <c r="L243" s="5"/>
      <c r="M243" s="5"/>
      <c r="N243" s="5"/>
    </row>
    <row r="245" spans="1:14" ht="57.6" x14ac:dyDescent="0.3">
      <c r="A245" s="5">
        <v>2340</v>
      </c>
      <c r="B245" s="5">
        <v>0.33100000000000002</v>
      </c>
      <c r="C245" s="5">
        <v>0.79</v>
      </c>
      <c r="D245" s="5">
        <v>1100</v>
      </c>
      <c r="E245" s="5">
        <v>0.81</v>
      </c>
      <c r="F245" s="5">
        <v>0.5</v>
      </c>
      <c r="G245" s="5">
        <v>0.32</v>
      </c>
      <c r="H245" s="5">
        <v>0.24299999999999999</v>
      </c>
      <c r="I245" s="5"/>
      <c r="J245" s="5"/>
      <c r="K245" s="5"/>
      <c r="L245" s="5"/>
      <c r="M245" s="5"/>
      <c r="N245" s="7" t="s">
        <v>41</v>
      </c>
    </row>
    <row r="246" spans="1:14" x14ac:dyDescent="0.3">
      <c r="A246" s="5">
        <v>2340</v>
      </c>
      <c r="B246" s="5">
        <v>0.33100000000000002</v>
      </c>
      <c r="C246" s="5">
        <v>0.79</v>
      </c>
      <c r="D246" s="5">
        <v>1100</v>
      </c>
      <c r="E246" s="5">
        <v>0.81</v>
      </c>
      <c r="F246" s="5">
        <v>0.5</v>
      </c>
      <c r="G246" s="5">
        <v>0.58499999999999996</v>
      </c>
      <c r="H246" s="5">
        <v>0.33</v>
      </c>
      <c r="I246" s="5"/>
      <c r="J246" s="5"/>
      <c r="K246" s="5"/>
      <c r="L246" s="5"/>
      <c r="M246" s="5"/>
      <c r="N246" s="5"/>
    </row>
    <row r="247" spans="1:14" x14ac:dyDescent="0.3">
      <c r="A247" s="5">
        <v>2340</v>
      </c>
      <c r="B247" s="5">
        <v>0.33100000000000002</v>
      </c>
      <c r="C247" s="5">
        <v>0.79</v>
      </c>
      <c r="D247" s="5">
        <v>1100</v>
      </c>
      <c r="E247" s="5">
        <v>0.81</v>
      </c>
      <c r="F247" s="5">
        <v>0.5</v>
      </c>
      <c r="G247" s="5">
        <v>1</v>
      </c>
      <c r="H247" s="5">
        <v>0.443</v>
      </c>
      <c r="I247" s="5"/>
      <c r="J247" s="5"/>
      <c r="K247" s="5"/>
      <c r="L247" s="5"/>
      <c r="M247" s="5"/>
      <c r="N247" s="5"/>
    </row>
    <row r="249" spans="1:14" x14ac:dyDescent="0.3">
      <c r="G249" s="4"/>
    </row>
    <row r="250" spans="1:14" ht="60" customHeight="1" x14ac:dyDescent="0.3">
      <c r="A250" s="5">
        <v>2340</v>
      </c>
      <c r="B250" s="5">
        <v>0.33100000000000002</v>
      </c>
      <c r="C250" s="5">
        <v>0.79</v>
      </c>
      <c r="D250" s="5">
        <v>950</v>
      </c>
      <c r="E250" s="5">
        <v>0.87</v>
      </c>
      <c r="F250" s="5">
        <v>0.31</v>
      </c>
      <c r="G250" s="5">
        <v>0.28899999999999998</v>
      </c>
      <c r="H250" s="5">
        <v>0.223</v>
      </c>
      <c r="I250" s="5"/>
      <c r="J250" s="5"/>
      <c r="K250" s="5"/>
      <c r="L250" s="5"/>
      <c r="M250" s="5"/>
      <c r="N250" s="12" t="s">
        <v>42</v>
      </c>
    </row>
    <row r="251" spans="1:14" x14ac:dyDescent="0.3">
      <c r="A251" s="5">
        <v>2340</v>
      </c>
      <c r="B251" s="5">
        <v>0.33100000000000002</v>
      </c>
      <c r="C251" s="5">
        <v>0.79</v>
      </c>
      <c r="D251" s="5">
        <v>950</v>
      </c>
      <c r="E251" s="5">
        <v>0.87</v>
      </c>
      <c r="F251" s="5">
        <v>0.31</v>
      </c>
      <c r="G251" s="5">
        <v>0.54900000000000004</v>
      </c>
      <c r="H251" s="5">
        <v>0.3</v>
      </c>
      <c r="I251" s="5"/>
      <c r="J251" s="5"/>
      <c r="K251" s="5"/>
      <c r="L251" s="5"/>
      <c r="M251" s="5"/>
      <c r="N251" s="12"/>
    </row>
    <row r="252" spans="1:14" x14ac:dyDescent="0.3">
      <c r="A252" s="5">
        <v>2340</v>
      </c>
      <c r="B252" s="5">
        <v>0.33100000000000002</v>
      </c>
      <c r="C252" s="5">
        <v>0.79</v>
      </c>
      <c r="D252" s="5">
        <v>950</v>
      </c>
      <c r="E252" s="5">
        <v>0.87</v>
      </c>
      <c r="F252" s="5">
        <v>0.31</v>
      </c>
      <c r="G252" s="5">
        <v>1</v>
      </c>
      <c r="H252" s="5">
        <v>0.56000000000000005</v>
      </c>
      <c r="I252" s="5"/>
      <c r="J252" s="5"/>
      <c r="K252" s="5"/>
      <c r="L252" s="5"/>
      <c r="M252" s="5"/>
      <c r="N252" s="12"/>
    </row>
    <row r="255" spans="1:14" ht="60" customHeight="1" x14ac:dyDescent="0.3">
      <c r="A255" s="5">
        <v>2340</v>
      </c>
      <c r="B255" s="5">
        <v>0.33100000000000002</v>
      </c>
      <c r="C255" s="5">
        <v>0.79</v>
      </c>
      <c r="D255" s="5">
        <v>260</v>
      </c>
      <c r="E255" s="5">
        <v>2.17</v>
      </c>
      <c r="F255" s="5">
        <v>0.43</v>
      </c>
      <c r="G255" s="5">
        <v>0.1</v>
      </c>
      <c r="H255" s="5">
        <v>0.16</v>
      </c>
      <c r="I255" s="5"/>
      <c r="J255" s="5"/>
      <c r="K255" s="5"/>
      <c r="L255" s="5"/>
      <c r="M255" s="5"/>
      <c r="N255" s="12" t="s">
        <v>43</v>
      </c>
    </row>
    <row r="256" spans="1:14" x14ac:dyDescent="0.3">
      <c r="A256" s="5">
        <v>2340</v>
      </c>
      <c r="B256" s="5">
        <v>0.33100000000000002</v>
      </c>
      <c r="C256" s="5">
        <v>0.79</v>
      </c>
      <c r="D256" s="5">
        <v>260</v>
      </c>
      <c r="E256" s="5">
        <v>2.17</v>
      </c>
      <c r="F256" s="5">
        <v>0.43</v>
      </c>
      <c r="G256" s="5">
        <v>0.25</v>
      </c>
      <c r="H256" s="5">
        <v>0.2</v>
      </c>
      <c r="I256" s="5"/>
      <c r="J256" s="5"/>
      <c r="K256" s="5"/>
      <c r="L256" s="5"/>
      <c r="M256" s="5"/>
      <c r="N256" s="12"/>
    </row>
    <row r="257" spans="1:14" x14ac:dyDescent="0.3">
      <c r="A257" s="5">
        <v>2340</v>
      </c>
      <c r="B257" s="5">
        <v>0.33100000000000002</v>
      </c>
      <c r="C257" s="5">
        <v>0.79</v>
      </c>
      <c r="D257" s="5">
        <v>260</v>
      </c>
      <c r="E257" s="5">
        <v>2.17</v>
      </c>
      <c r="F257" s="5">
        <v>0.43</v>
      </c>
      <c r="G257" s="5">
        <v>1</v>
      </c>
      <c r="H257" s="5">
        <v>0.42</v>
      </c>
      <c r="I257" s="5"/>
      <c r="J257" s="5"/>
      <c r="K257" s="5"/>
      <c r="L257" s="5"/>
      <c r="M257" s="5"/>
      <c r="N257" s="12"/>
    </row>
    <row r="260" spans="1:14" ht="60" customHeight="1" x14ac:dyDescent="0.3">
      <c r="A260" s="5">
        <v>2340</v>
      </c>
      <c r="B260" s="5">
        <v>0.33100000000000002</v>
      </c>
      <c r="C260" s="5">
        <v>0.79</v>
      </c>
      <c r="D260" s="5">
        <v>1160</v>
      </c>
      <c r="E260" s="5">
        <v>1.3</v>
      </c>
      <c r="F260" s="5">
        <v>0.65</v>
      </c>
      <c r="G260" s="5">
        <v>0.33200000000000002</v>
      </c>
      <c r="H260" s="5">
        <v>0.24299999999999999</v>
      </c>
      <c r="I260" s="5"/>
      <c r="J260" s="5"/>
      <c r="K260" s="5"/>
      <c r="L260" s="5"/>
      <c r="M260" s="5"/>
      <c r="N260" s="12" t="s">
        <v>44</v>
      </c>
    </row>
    <row r="261" spans="1:14" x14ac:dyDescent="0.3">
      <c r="A261" s="5">
        <v>2340</v>
      </c>
      <c r="B261" s="5">
        <v>0.33100000000000002</v>
      </c>
      <c r="C261" s="5">
        <v>0.79</v>
      </c>
      <c r="D261" s="5">
        <v>1160</v>
      </c>
      <c r="E261" s="5">
        <v>1.3</v>
      </c>
      <c r="F261" s="5">
        <v>0.65</v>
      </c>
      <c r="G261" s="5">
        <v>0.59</v>
      </c>
      <c r="H261" s="5">
        <v>0.33300000000000002</v>
      </c>
      <c r="I261" s="5"/>
      <c r="J261" s="5"/>
      <c r="K261" s="5"/>
      <c r="L261" s="5"/>
      <c r="M261" s="5"/>
      <c r="N261" s="12"/>
    </row>
    <row r="262" spans="1:14" x14ac:dyDescent="0.3">
      <c r="A262" s="5">
        <v>2340</v>
      </c>
      <c r="B262" s="5">
        <v>0.33100000000000002</v>
      </c>
      <c r="C262" s="5">
        <v>0.79</v>
      </c>
      <c r="D262" s="5">
        <v>1160</v>
      </c>
      <c r="E262" s="5">
        <v>1.3</v>
      </c>
      <c r="F262" s="5">
        <v>0.65</v>
      </c>
      <c r="G262" s="5">
        <v>1</v>
      </c>
      <c r="H262" s="5">
        <v>0.56999999999999995</v>
      </c>
      <c r="I262" s="5"/>
      <c r="J262" s="5"/>
      <c r="K262" s="5"/>
      <c r="L262" s="5"/>
      <c r="M262" s="5"/>
      <c r="N262" s="12"/>
    </row>
    <row r="265" spans="1:14" ht="60" customHeight="1" x14ac:dyDescent="0.3">
      <c r="A265" s="5">
        <v>2340</v>
      </c>
      <c r="B265" s="5">
        <v>0.33100000000000002</v>
      </c>
      <c r="C265" s="5">
        <v>0.79</v>
      </c>
      <c r="D265" s="5">
        <v>740</v>
      </c>
      <c r="E265" s="5">
        <v>1.25</v>
      </c>
      <c r="F265" s="5">
        <v>0.48</v>
      </c>
      <c r="G265" s="5">
        <v>0.24</v>
      </c>
      <c r="H265" s="5">
        <v>0.216</v>
      </c>
      <c r="I265" s="5"/>
      <c r="J265" s="5"/>
      <c r="K265" s="5"/>
      <c r="L265" s="5"/>
      <c r="M265" s="5"/>
      <c r="N265" s="12" t="s">
        <v>45</v>
      </c>
    </row>
    <row r="266" spans="1:14" x14ac:dyDescent="0.3">
      <c r="A266" s="5">
        <v>2340</v>
      </c>
      <c r="B266" s="5">
        <v>0.33100000000000002</v>
      </c>
      <c r="C266" s="5">
        <v>0.79</v>
      </c>
      <c r="D266" s="5">
        <v>740</v>
      </c>
      <c r="E266" s="5">
        <v>1.25</v>
      </c>
      <c r="F266" s="5">
        <v>0.48</v>
      </c>
      <c r="G266" s="5">
        <v>0.48699999999999999</v>
      </c>
      <c r="H266" s="5">
        <v>0.29799999999999999</v>
      </c>
      <c r="I266" s="5"/>
      <c r="J266" s="5"/>
      <c r="K266" s="5"/>
      <c r="L266" s="5"/>
      <c r="M266" s="5"/>
      <c r="N266" s="12"/>
    </row>
    <row r="267" spans="1:14" x14ac:dyDescent="0.3">
      <c r="A267" s="5">
        <v>2340</v>
      </c>
      <c r="B267" s="5">
        <v>0.33100000000000002</v>
      </c>
      <c r="C267" s="5">
        <v>0.79</v>
      </c>
      <c r="D267" s="5">
        <v>740</v>
      </c>
      <c r="E267" s="5">
        <v>1.25</v>
      </c>
      <c r="F267" s="5">
        <v>0.48</v>
      </c>
      <c r="G267" s="5">
        <v>1</v>
      </c>
      <c r="H267" s="5">
        <v>0.64</v>
      </c>
      <c r="I267" s="5"/>
      <c r="J267" s="5"/>
      <c r="K267" s="5"/>
      <c r="L267" s="5"/>
      <c r="M267" s="5"/>
      <c r="N267" s="12"/>
    </row>
  </sheetData>
  <mergeCells count="28">
    <mergeCell ref="N68:N71"/>
    <mergeCell ref="A1:J1"/>
    <mergeCell ref="J4:J7"/>
    <mergeCell ref="J10:J23"/>
    <mergeCell ref="J25:J33"/>
    <mergeCell ref="N35:N49"/>
    <mergeCell ref="N51:N66"/>
    <mergeCell ref="N179:N184"/>
    <mergeCell ref="N73:N76"/>
    <mergeCell ref="N78:N102"/>
    <mergeCell ref="N104:N113"/>
    <mergeCell ref="N115:N125"/>
    <mergeCell ref="N127:N142"/>
    <mergeCell ref="N144:N154"/>
    <mergeCell ref="N156:N158"/>
    <mergeCell ref="O156:O159"/>
    <mergeCell ref="N161:N166"/>
    <mergeCell ref="N168:N171"/>
    <mergeCell ref="N173:N177"/>
    <mergeCell ref="N255:N257"/>
    <mergeCell ref="N260:N262"/>
    <mergeCell ref="N265:N267"/>
    <mergeCell ref="N186:N191"/>
    <mergeCell ref="N209:N212"/>
    <mergeCell ref="N214:N218"/>
    <mergeCell ref="N220:N223"/>
    <mergeCell ref="N235:N238"/>
    <mergeCell ref="N250:N2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Andreu</dc:creator>
  <cp:lastModifiedBy>german</cp:lastModifiedBy>
  <dcterms:created xsi:type="dcterms:W3CDTF">2022-11-18T19:18:26Z</dcterms:created>
  <dcterms:modified xsi:type="dcterms:W3CDTF">2023-04-10T19:31:23Z</dcterms:modified>
</cp:coreProperties>
</file>