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/Dropbox/Outputs (In Progress)/2024.Robot BG Dopamine/2024.Revision/Supplementary Material/Data/"/>
    </mc:Choice>
  </mc:AlternateContent>
  <xr:revisionPtr revIDLastSave="0" documentId="13_ncr:1_{CFB375B2-2ED7-4C48-9575-4CBADF37FA93}" xr6:coauthVersionLast="47" xr6:coauthVersionMax="47" xr10:uidLastSave="{00000000-0000-0000-0000-000000000000}"/>
  <bookViews>
    <workbookView xWindow="5400" yWindow="500" windowWidth="36120" windowHeight="21960" xr2:uid="{00000000-000D-0000-FFFF-FFFF00000000}"/>
  </bookViews>
  <sheets>
    <sheet name="Runs_Soft" sheetId="2" r:id="rId1"/>
    <sheet name="Runs_WTA" sheetId="4" r:id="rId2"/>
    <sheet name="Means" sheetId="3" r:id="rId3"/>
    <sheet name="Std Errors" sheetId="7" r:id="rId4"/>
    <sheet name="Fig9" sheetId="17" r:id="rId5"/>
    <sheet name="Fig10ab" sheetId="13" r:id="rId6"/>
    <sheet name="Fig10c" sheetId="16" r:id="rId7"/>
    <sheet name="Fig12" sheetId="19" r:id="rId8"/>
  </sheets>
  <definedNames>
    <definedName name="_xlchart.v1.0" hidden="1">'Fig12'!$A$3:$A$19</definedName>
    <definedName name="_xlchart.v1.1" hidden="1">'Fig12'!$F$2</definedName>
    <definedName name="_xlchart.v1.10" hidden="1">'Fig12'!$A$3:$A$19</definedName>
    <definedName name="_xlchart.v1.11" hidden="1">'Fig12'!$F$2</definedName>
    <definedName name="_xlchart.v1.12" hidden="1">'Fig12'!$F$3:$F$19</definedName>
    <definedName name="_xlchart.v1.13" hidden="1">'Fig12'!$H$2</definedName>
    <definedName name="_xlchart.v1.14" hidden="1">'Fig12'!$H$3:$H$19</definedName>
    <definedName name="_xlchart.v1.15" hidden="1">'Fig12'!$A$3:$A$19</definedName>
    <definedName name="_xlchart.v1.16" hidden="1">'Fig12'!$F$2</definedName>
    <definedName name="_xlchart.v1.17" hidden="1">'Fig12'!$F$3:$F$19</definedName>
    <definedName name="_xlchart.v1.18" hidden="1">'Fig12'!$H$2</definedName>
    <definedName name="_xlchart.v1.19" hidden="1">'Fig12'!$H$3:$H$19</definedName>
    <definedName name="_xlchart.v1.2" hidden="1">'Fig12'!$F$3:$F$19</definedName>
    <definedName name="_xlchart.v1.3" hidden="1">'Fig12'!$H$2</definedName>
    <definedName name="_xlchart.v1.4" hidden="1">'Fig12'!$H$3:$H$19</definedName>
    <definedName name="_xlchart.v1.5" hidden="1">'Fig12'!$A$3:$A$19</definedName>
    <definedName name="_xlchart.v1.6" hidden="1">'Fig12'!$B$2</definedName>
    <definedName name="_xlchart.v1.7" hidden="1">'Fig12'!$B$3:$B$19</definedName>
    <definedName name="_xlchart.v1.8" hidden="1">'Fig12'!$D$2</definedName>
    <definedName name="_xlchart.v1.9" hidden="1">'Fig12'!$D$3:$D$19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6" l="1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7" i="16"/>
  <c r="D88" i="16"/>
  <c r="D89" i="16"/>
  <c r="D90" i="16"/>
  <c r="D91" i="16"/>
  <c r="D92" i="16"/>
  <c r="D93" i="16"/>
  <c r="D94" i="16"/>
  <c r="D95" i="16"/>
  <c r="D96" i="16"/>
  <c r="D97" i="16"/>
  <c r="D98" i="16"/>
  <c r="D99" i="16"/>
  <c r="D100" i="16"/>
  <c r="D101" i="16"/>
  <c r="D102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15" i="16"/>
  <c r="D116" i="16"/>
  <c r="D117" i="16"/>
  <c r="D118" i="16"/>
  <c r="D119" i="16"/>
  <c r="D120" i="16"/>
  <c r="D121" i="16"/>
  <c r="D122" i="16"/>
  <c r="D123" i="16"/>
  <c r="D124" i="16"/>
  <c r="D125" i="16"/>
  <c r="D126" i="16"/>
  <c r="D127" i="16"/>
  <c r="D128" i="16"/>
  <c r="D129" i="16"/>
  <c r="D130" i="16"/>
  <c r="D131" i="16"/>
  <c r="D132" i="16"/>
  <c r="D133" i="16"/>
  <c r="D134" i="16"/>
  <c r="D135" i="16"/>
  <c r="D136" i="16"/>
  <c r="D137" i="16"/>
  <c r="D138" i="16"/>
  <c r="D139" i="16"/>
  <c r="D140" i="16"/>
  <c r="D141" i="16"/>
  <c r="D142" i="16"/>
  <c r="D143" i="16"/>
  <c r="D144" i="16"/>
  <c r="D145" i="16"/>
  <c r="D146" i="16"/>
  <c r="D147" i="16"/>
  <c r="D148" i="16"/>
  <c r="D149" i="16"/>
  <c r="D150" i="16"/>
  <c r="D151" i="16"/>
  <c r="D152" i="16"/>
  <c r="D153" i="16"/>
  <c r="D154" i="16"/>
  <c r="D155" i="16"/>
  <c r="D156" i="16"/>
  <c r="D157" i="16"/>
  <c r="D158" i="16"/>
  <c r="D159" i="16"/>
  <c r="D160" i="16"/>
  <c r="D161" i="16"/>
  <c r="D162" i="16"/>
  <c r="D163" i="16"/>
  <c r="D164" i="16"/>
  <c r="D165" i="16"/>
  <c r="D166" i="16"/>
  <c r="D167" i="16"/>
  <c r="D168" i="16"/>
  <c r="D169" i="16"/>
  <c r="D170" i="16"/>
  <c r="D171" i="16"/>
  <c r="D172" i="16"/>
  <c r="D173" i="16"/>
  <c r="D174" i="16"/>
  <c r="D175" i="16"/>
  <c r="D176" i="16"/>
  <c r="D177" i="16"/>
  <c r="D178" i="16"/>
  <c r="D179" i="16"/>
  <c r="D180" i="16"/>
  <c r="D181" i="16"/>
  <c r="D182" i="16"/>
  <c r="D183" i="16"/>
  <c r="D184" i="16"/>
  <c r="D185" i="16"/>
  <c r="D186" i="16"/>
  <c r="D187" i="16"/>
  <c r="D188" i="16"/>
  <c r="D189" i="16"/>
  <c r="D190" i="16"/>
  <c r="D191" i="16"/>
  <c r="D192" i="16"/>
  <c r="D193" i="16"/>
  <c r="D194" i="16"/>
  <c r="D195" i="16"/>
  <c r="D196" i="16"/>
  <c r="D197" i="16"/>
  <c r="D198" i="16"/>
  <c r="D199" i="16"/>
  <c r="D200" i="16"/>
  <c r="D201" i="16"/>
  <c r="D202" i="16"/>
  <c r="D203" i="16"/>
  <c r="I18" i="16"/>
  <c r="I19" i="16"/>
  <c r="H5" i="16"/>
  <c r="Z19" i="17"/>
  <c r="Y19" i="17"/>
  <c r="Z18" i="17"/>
  <c r="Y18" i="17"/>
  <c r="Z17" i="17"/>
  <c r="Y17" i="17"/>
  <c r="Z16" i="17"/>
  <c r="Y16" i="17"/>
  <c r="Z15" i="17"/>
  <c r="Y15" i="17"/>
  <c r="Z14" i="17"/>
  <c r="Y14" i="17"/>
  <c r="Z13" i="17"/>
  <c r="Y13" i="17"/>
  <c r="Z12" i="17"/>
  <c r="Y12" i="17"/>
  <c r="Z11" i="17"/>
  <c r="Y11" i="17"/>
  <c r="Z10" i="17"/>
  <c r="Y10" i="17"/>
  <c r="Z9" i="17"/>
  <c r="Y9" i="17"/>
  <c r="Z8" i="17"/>
  <c r="Y8" i="17"/>
  <c r="Z7" i="17"/>
  <c r="Y7" i="17"/>
  <c r="Z6" i="17"/>
  <c r="Y6" i="17"/>
  <c r="Z5" i="17"/>
  <c r="Y5" i="17"/>
  <c r="Z4" i="17"/>
  <c r="Y4" i="17"/>
  <c r="Z3" i="17"/>
  <c r="Y3" i="17"/>
  <c r="Z2" i="17"/>
  <c r="Y2" i="17"/>
  <c r="C45" i="13" l="1"/>
  <c r="C44" i="13"/>
  <c r="C43" i="13"/>
  <c r="M2" i="16" l="1"/>
  <c r="L2" i="16"/>
  <c r="K2" i="16"/>
  <c r="J2" i="16"/>
  <c r="E32" i="16" s="1"/>
  <c r="I2" i="16"/>
  <c r="H2" i="16"/>
  <c r="E34" i="16" s="1"/>
  <c r="G2" i="16"/>
  <c r="E35" i="16" s="1"/>
  <c r="F2" i="16"/>
  <c r="E36" i="16" s="1"/>
  <c r="E2" i="16"/>
  <c r="E37" i="16" s="1"/>
  <c r="D2" i="16"/>
  <c r="E38" i="16" s="1"/>
  <c r="C4" i="16"/>
  <c r="G4" i="16" s="1"/>
  <c r="C5" i="16"/>
  <c r="F5" i="16" s="1"/>
  <c r="C6" i="16"/>
  <c r="C7" i="16"/>
  <c r="K7" i="16" s="1"/>
  <c r="C8" i="16"/>
  <c r="G8" i="16" s="1"/>
  <c r="C9" i="16"/>
  <c r="F9" i="16" s="1"/>
  <c r="C10" i="16"/>
  <c r="C11" i="16"/>
  <c r="J11" i="16" s="1"/>
  <c r="C12" i="16"/>
  <c r="G12" i="16" s="1"/>
  <c r="C13" i="16"/>
  <c r="F13" i="16" s="1"/>
  <c r="C14" i="16"/>
  <c r="C15" i="16"/>
  <c r="K15" i="16" s="1"/>
  <c r="C16" i="16"/>
  <c r="G16" i="16" s="1"/>
  <c r="C17" i="16"/>
  <c r="F17" i="16" s="1"/>
  <c r="C18" i="16"/>
  <c r="C19" i="16"/>
  <c r="J19" i="16" s="1"/>
  <c r="C20" i="16"/>
  <c r="G20" i="16" s="1"/>
  <c r="C21" i="16"/>
  <c r="F21" i="16" s="1"/>
  <c r="A21" i="16"/>
  <c r="N21" i="16" s="1"/>
  <c r="A20" i="16"/>
  <c r="A19" i="16"/>
  <c r="N19" i="16" s="1"/>
  <c r="A18" i="16"/>
  <c r="A17" i="16"/>
  <c r="N17" i="16" s="1"/>
  <c r="A16" i="16"/>
  <c r="A15" i="16"/>
  <c r="N15" i="16" s="1"/>
  <c r="A14" i="16"/>
  <c r="N14" i="16" s="1"/>
  <c r="A13" i="16"/>
  <c r="N13" i="16" s="1"/>
  <c r="A12" i="16"/>
  <c r="A11" i="16"/>
  <c r="N11" i="16" s="1"/>
  <c r="A10" i="16"/>
  <c r="A9" i="16"/>
  <c r="N9" i="16" s="1"/>
  <c r="A8" i="16"/>
  <c r="A7" i="16"/>
  <c r="N7" i="16" s="1"/>
  <c r="A6" i="16"/>
  <c r="N6" i="16" s="1"/>
  <c r="A5" i="16"/>
  <c r="N5" i="16" s="1"/>
  <c r="A4" i="16"/>
  <c r="J5" i="16" l="1"/>
  <c r="H4" i="16"/>
  <c r="H8" i="16"/>
  <c r="J9" i="16"/>
  <c r="H12" i="16"/>
  <c r="J13" i="16"/>
  <c r="H16" i="16"/>
  <c r="J17" i="16"/>
  <c r="H20" i="16"/>
  <c r="J21" i="16"/>
  <c r="K4" i="16"/>
  <c r="H7" i="16"/>
  <c r="K8" i="16"/>
  <c r="H11" i="16"/>
  <c r="K12" i="16"/>
  <c r="H15" i="16"/>
  <c r="K16" i="16"/>
  <c r="H19" i="16"/>
  <c r="K20" i="16"/>
  <c r="L4" i="16"/>
  <c r="L7" i="16"/>
  <c r="L8" i="16"/>
  <c r="L11" i="16"/>
  <c r="L12" i="16"/>
  <c r="L15" i="16"/>
  <c r="L16" i="16"/>
  <c r="L19" i="16"/>
  <c r="L20" i="16"/>
  <c r="L18" i="16"/>
  <c r="H18" i="16"/>
  <c r="K18" i="16"/>
  <c r="G18" i="16"/>
  <c r="J18" i="16"/>
  <c r="F18" i="16"/>
  <c r="M18" i="16"/>
  <c r="E18" i="16"/>
  <c r="L14" i="16"/>
  <c r="H14" i="16"/>
  <c r="K14" i="16"/>
  <c r="G14" i="16"/>
  <c r="J14" i="16"/>
  <c r="F14" i="16"/>
  <c r="I14" i="16"/>
  <c r="L10" i="16"/>
  <c r="H10" i="16"/>
  <c r="K10" i="16"/>
  <c r="G10" i="16"/>
  <c r="J10" i="16"/>
  <c r="F10" i="16"/>
  <c r="L6" i="16"/>
  <c r="H6" i="16"/>
  <c r="K6" i="16"/>
  <c r="G6" i="16"/>
  <c r="J6" i="16"/>
  <c r="F6" i="16"/>
  <c r="E6" i="16"/>
  <c r="I10" i="16"/>
  <c r="I6" i="16"/>
  <c r="M10" i="16"/>
  <c r="M6" i="16"/>
  <c r="E14" i="16"/>
  <c r="E10" i="16"/>
  <c r="M14" i="16"/>
  <c r="G5" i="16"/>
  <c r="K5" i="16"/>
  <c r="E7" i="16"/>
  <c r="I7" i="16"/>
  <c r="M7" i="16"/>
  <c r="G9" i="16"/>
  <c r="K9" i="16"/>
  <c r="E11" i="16"/>
  <c r="I11" i="16"/>
  <c r="M11" i="16"/>
  <c r="G13" i="16"/>
  <c r="K13" i="16"/>
  <c r="E15" i="16"/>
  <c r="I15" i="16"/>
  <c r="M15" i="16"/>
  <c r="G17" i="16"/>
  <c r="K17" i="16"/>
  <c r="E19" i="16"/>
  <c r="M19" i="16"/>
  <c r="G21" i="16"/>
  <c r="K21" i="16"/>
  <c r="E4" i="16"/>
  <c r="I4" i="16"/>
  <c r="M4" i="16"/>
  <c r="L5" i="16"/>
  <c r="F7" i="16"/>
  <c r="J7" i="16"/>
  <c r="E8" i="16"/>
  <c r="I8" i="16"/>
  <c r="M8" i="16"/>
  <c r="H9" i="16"/>
  <c r="L9" i="16"/>
  <c r="F11" i="16"/>
  <c r="E12" i="16"/>
  <c r="I12" i="16"/>
  <c r="M12" i="16"/>
  <c r="H13" i="16"/>
  <c r="L13" i="16"/>
  <c r="F15" i="16"/>
  <c r="J15" i="16"/>
  <c r="E16" i="16"/>
  <c r="I16" i="16"/>
  <c r="M16" i="16"/>
  <c r="H17" i="16"/>
  <c r="L17" i="16"/>
  <c r="F19" i="16"/>
  <c r="E20" i="16"/>
  <c r="I20" i="16"/>
  <c r="M20" i="16"/>
  <c r="H21" i="16"/>
  <c r="L21" i="16"/>
  <c r="F4" i="16"/>
  <c r="J4" i="16"/>
  <c r="E5" i="16"/>
  <c r="I5" i="16"/>
  <c r="M5" i="16"/>
  <c r="G7" i="16"/>
  <c r="F8" i="16"/>
  <c r="J8" i="16"/>
  <c r="E9" i="16"/>
  <c r="I9" i="16"/>
  <c r="M9" i="16"/>
  <c r="G11" i="16"/>
  <c r="K11" i="16"/>
  <c r="F12" i="16"/>
  <c r="J12" i="16"/>
  <c r="E13" i="16"/>
  <c r="I13" i="16"/>
  <c r="M13" i="16"/>
  <c r="G15" i="16"/>
  <c r="F16" i="16"/>
  <c r="J16" i="16"/>
  <c r="E17" i="16"/>
  <c r="I17" i="16"/>
  <c r="M17" i="16"/>
  <c r="G19" i="16"/>
  <c r="K19" i="16"/>
  <c r="F20" i="16"/>
  <c r="J20" i="16"/>
  <c r="E21" i="16"/>
  <c r="I21" i="16"/>
  <c r="M21" i="16"/>
  <c r="N4" i="16"/>
  <c r="N12" i="16"/>
  <c r="N20" i="16"/>
  <c r="N10" i="16"/>
  <c r="N18" i="16"/>
  <c r="N8" i="16"/>
  <c r="N16" i="16"/>
  <c r="D8" i="16"/>
  <c r="D9" i="16"/>
  <c r="D4" i="16"/>
  <c r="D12" i="16"/>
  <c r="D20" i="16"/>
  <c r="D16" i="16"/>
  <c r="D17" i="16"/>
  <c r="D5" i="16"/>
  <c r="D13" i="16"/>
  <c r="D21" i="16"/>
  <c r="D6" i="16"/>
  <c r="D10" i="16"/>
  <c r="D14" i="16"/>
  <c r="D18" i="16"/>
  <c r="D7" i="16"/>
  <c r="D11" i="16"/>
  <c r="D15" i="16"/>
  <c r="D19" i="16"/>
  <c r="Z2" i="3" l="1"/>
  <c r="B2" i="13" s="1"/>
  <c r="E2" i="13" s="1"/>
  <c r="Z3" i="3"/>
  <c r="B3" i="13" s="1"/>
  <c r="Z19" i="3"/>
  <c r="B19" i="13" s="1"/>
  <c r="E19" i="13" s="1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A2" i="7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M19" i="13"/>
  <c r="M18" i="13"/>
  <c r="M17" i="13"/>
  <c r="M16" i="13"/>
  <c r="M15" i="13"/>
  <c r="M14" i="13"/>
  <c r="M13" i="13"/>
  <c r="M12" i="13"/>
  <c r="M11" i="13"/>
  <c r="M10" i="13"/>
  <c r="M9" i="13"/>
  <c r="M8" i="13"/>
  <c r="M7" i="13"/>
  <c r="M6" i="13"/>
  <c r="M5" i="13"/>
  <c r="M4" i="13"/>
  <c r="M3" i="13"/>
  <c r="M2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L5" i="13"/>
  <c r="L4" i="13"/>
  <c r="L3" i="13"/>
  <c r="L2" i="13"/>
  <c r="K19" i="13"/>
  <c r="K18" i="13"/>
  <c r="K17" i="13"/>
  <c r="K16" i="13"/>
  <c r="K15" i="13"/>
  <c r="K14" i="13"/>
  <c r="K13" i="13"/>
  <c r="K12" i="13"/>
  <c r="K11" i="13"/>
  <c r="K10" i="13"/>
  <c r="K9" i="13"/>
  <c r="K8" i="13"/>
  <c r="K7" i="13"/>
  <c r="K6" i="13"/>
  <c r="K5" i="13"/>
  <c r="K4" i="13"/>
  <c r="K3" i="13"/>
  <c r="K2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2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H5" i="13"/>
  <c r="H4" i="13"/>
  <c r="H3" i="13"/>
  <c r="H2" i="13"/>
  <c r="J13" i="13"/>
  <c r="J12" i="13"/>
  <c r="J11" i="13"/>
  <c r="J10" i="13"/>
  <c r="J9" i="13"/>
  <c r="J8" i="13"/>
  <c r="J5" i="13"/>
  <c r="J19" i="13"/>
  <c r="J18" i="13"/>
  <c r="J17" i="13"/>
  <c r="J16" i="13"/>
  <c r="J15" i="13"/>
  <c r="J14" i="13"/>
  <c r="J7" i="13"/>
  <c r="J6" i="13"/>
  <c r="J4" i="13"/>
  <c r="J3" i="13"/>
  <c r="J2" i="13"/>
  <c r="E15" i="13"/>
  <c r="E14" i="13"/>
  <c r="E7" i="13"/>
  <c r="E6" i="13"/>
  <c r="E4" i="13"/>
  <c r="E3" i="13"/>
  <c r="C19" i="13"/>
  <c r="D19" i="13" s="1"/>
  <c r="C18" i="13"/>
  <c r="C17" i="13"/>
  <c r="C16" i="13"/>
  <c r="C15" i="13"/>
  <c r="D15" i="13" s="1"/>
  <c r="C14" i="13"/>
  <c r="C13" i="13"/>
  <c r="C12" i="13"/>
  <c r="D12" i="13" s="1"/>
  <c r="C11" i="13"/>
  <c r="D11" i="13" s="1"/>
  <c r="C10" i="13"/>
  <c r="C9" i="13"/>
  <c r="C8" i="13"/>
  <c r="D8" i="13" s="1"/>
  <c r="C7" i="13"/>
  <c r="D7" i="13" s="1"/>
  <c r="C6" i="13"/>
  <c r="C5" i="13"/>
  <c r="C4" i="13"/>
  <c r="D4" i="13" s="1"/>
  <c r="C3" i="13"/>
  <c r="C2" i="13"/>
  <c r="Z18" i="3"/>
  <c r="B18" i="13" s="1"/>
  <c r="E18" i="13" s="1"/>
  <c r="Z17" i="3"/>
  <c r="B17" i="13" s="1"/>
  <c r="E17" i="13" s="1"/>
  <c r="Z16" i="3"/>
  <c r="B16" i="13" s="1"/>
  <c r="E16" i="13" s="1"/>
  <c r="Z15" i="3"/>
  <c r="B15" i="13" s="1"/>
  <c r="Z14" i="3"/>
  <c r="B14" i="13" s="1"/>
  <c r="Z13" i="3"/>
  <c r="B13" i="13" s="1"/>
  <c r="E13" i="13" s="1"/>
  <c r="Z12" i="3"/>
  <c r="B12" i="13" s="1"/>
  <c r="E12" i="13" s="1"/>
  <c r="Z11" i="3"/>
  <c r="B11" i="13" s="1"/>
  <c r="E11" i="13" s="1"/>
  <c r="F11" i="13" s="1"/>
  <c r="Z10" i="3"/>
  <c r="B10" i="13" s="1"/>
  <c r="E10" i="13" s="1"/>
  <c r="Z9" i="3"/>
  <c r="B9" i="13" s="1"/>
  <c r="E9" i="13" s="1"/>
  <c r="Z8" i="3"/>
  <c r="B8" i="13" s="1"/>
  <c r="E8" i="13" s="1"/>
  <c r="Z7" i="3"/>
  <c r="B7" i="13" s="1"/>
  <c r="Z6" i="3"/>
  <c r="B6" i="13" s="1"/>
  <c r="Z5" i="3"/>
  <c r="B5" i="13" s="1"/>
  <c r="E5" i="13" s="1"/>
  <c r="Z4" i="3"/>
  <c r="B4" i="13" s="1"/>
  <c r="F13" i="13" l="1"/>
  <c r="F17" i="13"/>
  <c r="F5" i="13"/>
  <c r="F9" i="13"/>
  <c r="F8" i="13"/>
  <c r="F12" i="13"/>
  <c r="F16" i="13"/>
  <c r="F7" i="13"/>
  <c r="F19" i="13"/>
  <c r="F6" i="13"/>
  <c r="F3" i="13"/>
  <c r="F14" i="13"/>
  <c r="F10" i="13"/>
  <c r="F18" i="13"/>
  <c r="F4" i="13"/>
  <c r="F15" i="13"/>
  <c r="F2" i="13"/>
  <c r="G3" i="13"/>
  <c r="N3" i="13" s="1"/>
  <c r="G13" i="13"/>
  <c r="N13" i="13" s="1"/>
  <c r="G4" i="13"/>
  <c r="N4" i="13" s="1"/>
  <c r="D3" i="13"/>
  <c r="G7" i="13"/>
  <c r="N7" i="13" s="1"/>
  <c r="G15" i="13"/>
  <c r="N15" i="13" s="1"/>
  <c r="G11" i="13"/>
  <c r="N11" i="13" s="1"/>
  <c r="G19" i="13"/>
  <c r="N19" i="13" s="1"/>
  <c r="G5" i="13"/>
  <c r="N5" i="13" s="1"/>
  <c r="G9" i="13"/>
  <c r="N9" i="13" s="1"/>
  <c r="G17" i="13"/>
  <c r="N17" i="13" s="1"/>
  <c r="G8" i="13"/>
  <c r="N8" i="13" s="1"/>
  <c r="G12" i="13"/>
  <c r="N12" i="13" s="1"/>
  <c r="G16" i="13"/>
  <c r="N16" i="13" s="1"/>
  <c r="G6" i="13"/>
  <c r="N6" i="13" s="1"/>
  <c r="G10" i="13"/>
  <c r="N10" i="13" s="1"/>
  <c r="G14" i="13"/>
  <c r="N14" i="13" s="1"/>
  <c r="G18" i="13"/>
  <c r="N18" i="13" s="1"/>
  <c r="G2" i="13"/>
  <c r="N2" i="13" s="1"/>
  <c r="D5" i="13"/>
  <c r="D9" i="13"/>
  <c r="D13" i="13"/>
  <c r="D17" i="13"/>
  <c r="D2" i="13"/>
  <c r="D6" i="13"/>
  <c r="D10" i="13"/>
  <c r="D14" i="13"/>
  <c r="D18" i="13"/>
  <c r="K36" i="7"/>
  <c r="L36" i="3"/>
  <c r="U5" i="7" l="1"/>
  <c r="T5" i="7"/>
  <c r="S5" i="7"/>
  <c r="R5" i="7"/>
  <c r="Q5" i="7"/>
  <c r="P5" i="7"/>
  <c r="O5" i="7"/>
  <c r="N5" i="7"/>
  <c r="M5" i="7"/>
  <c r="K5" i="7"/>
  <c r="J5" i="7"/>
  <c r="I5" i="7"/>
  <c r="H5" i="7"/>
  <c r="G5" i="7"/>
  <c r="F5" i="7"/>
  <c r="E5" i="7"/>
  <c r="D5" i="7"/>
  <c r="C5" i="7"/>
  <c r="Y5" i="3"/>
  <c r="X5" i="3"/>
  <c r="W5" i="3"/>
  <c r="V5" i="3"/>
  <c r="U5" i="3"/>
  <c r="T5" i="3"/>
  <c r="S5" i="3"/>
  <c r="R5" i="3"/>
  <c r="Q5" i="3"/>
  <c r="U21" i="7" l="1"/>
  <c r="T21" i="7"/>
  <c r="S21" i="7"/>
  <c r="R21" i="7"/>
  <c r="Q21" i="7"/>
  <c r="P21" i="7"/>
  <c r="O21" i="7"/>
  <c r="N21" i="7"/>
  <c r="M21" i="7"/>
  <c r="U20" i="7"/>
  <c r="T20" i="7"/>
  <c r="S20" i="7"/>
  <c r="R20" i="7"/>
  <c r="Q20" i="7"/>
  <c r="P20" i="7"/>
  <c r="O20" i="7"/>
  <c r="N20" i="7"/>
  <c r="M20" i="7"/>
  <c r="U19" i="7"/>
  <c r="T19" i="7"/>
  <c r="S19" i="7"/>
  <c r="R19" i="7"/>
  <c r="Q19" i="7"/>
  <c r="P19" i="7"/>
  <c r="O19" i="7"/>
  <c r="N19" i="7"/>
  <c r="M19" i="7"/>
  <c r="J19" i="7"/>
  <c r="I19" i="7"/>
  <c r="H19" i="7"/>
  <c r="G19" i="7"/>
  <c r="F19" i="7"/>
  <c r="E19" i="7"/>
  <c r="D19" i="7"/>
  <c r="C19" i="7"/>
  <c r="U3" i="7"/>
  <c r="T3" i="7"/>
  <c r="S3" i="7"/>
  <c r="R3" i="7"/>
  <c r="Q3" i="7"/>
  <c r="P3" i="7"/>
  <c r="O3" i="7"/>
  <c r="N3" i="7"/>
  <c r="M3" i="7"/>
  <c r="K3" i="7"/>
  <c r="J3" i="7"/>
  <c r="I3" i="7"/>
  <c r="H3" i="7"/>
  <c r="G3" i="7"/>
  <c r="F3" i="7"/>
  <c r="E3" i="7"/>
  <c r="D3" i="7"/>
  <c r="C3" i="7"/>
  <c r="Y19" i="3"/>
  <c r="X19" i="3"/>
  <c r="W19" i="3"/>
  <c r="V19" i="3"/>
  <c r="U19" i="3"/>
  <c r="T19" i="3"/>
  <c r="S19" i="3"/>
  <c r="R19" i="3"/>
  <c r="Q19" i="3"/>
  <c r="K19" i="3"/>
  <c r="J19" i="3"/>
  <c r="I19" i="3"/>
  <c r="H19" i="3"/>
  <c r="G19" i="3"/>
  <c r="F19" i="3"/>
  <c r="E19" i="3"/>
  <c r="D19" i="3"/>
  <c r="C19" i="3"/>
  <c r="P3" i="3" l="1"/>
  <c r="Y3" i="3"/>
  <c r="X3" i="3"/>
  <c r="W3" i="3"/>
  <c r="V3" i="3"/>
  <c r="U3" i="3"/>
  <c r="T3" i="3"/>
  <c r="S3" i="3"/>
  <c r="R3" i="3"/>
  <c r="Q3" i="3"/>
  <c r="N3" i="3"/>
  <c r="M3" i="3"/>
  <c r="L3" i="3"/>
  <c r="K3" i="3"/>
  <c r="J3" i="3"/>
  <c r="I3" i="3"/>
  <c r="H3" i="3"/>
  <c r="G3" i="3"/>
  <c r="F3" i="3"/>
  <c r="E3" i="3"/>
  <c r="D3" i="3"/>
  <c r="C3" i="3"/>
  <c r="U2" i="7"/>
  <c r="T2" i="7"/>
  <c r="S2" i="7"/>
  <c r="R2" i="7"/>
  <c r="Q2" i="7"/>
  <c r="P2" i="7"/>
  <c r="O2" i="7"/>
  <c r="N2" i="7"/>
  <c r="M2" i="7"/>
  <c r="L2" i="7"/>
  <c r="K2" i="7"/>
  <c r="J2" i="7"/>
  <c r="I2" i="7"/>
  <c r="H2" i="7"/>
  <c r="G2" i="7"/>
  <c r="F2" i="7"/>
  <c r="E2" i="7"/>
  <c r="D2" i="7"/>
  <c r="C2" i="7"/>
  <c r="Y2" i="3"/>
  <c r="X2" i="3"/>
  <c r="W2" i="3"/>
  <c r="V2" i="3"/>
  <c r="U2" i="3"/>
  <c r="T2" i="3"/>
  <c r="S2" i="3"/>
  <c r="R2" i="3"/>
  <c r="Q2" i="3"/>
  <c r="P2" i="3"/>
  <c r="M2" i="3"/>
  <c r="L2" i="3"/>
  <c r="K2" i="3"/>
  <c r="J2" i="3"/>
  <c r="I2" i="3"/>
  <c r="H2" i="3"/>
  <c r="G2" i="3"/>
  <c r="F2" i="3"/>
  <c r="E2" i="3"/>
  <c r="D2" i="3"/>
  <c r="C2" i="3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L5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C16" i="7"/>
  <c r="D16" i="7"/>
  <c r="E16" i="7"/>
  <c r="F16" i="7"/>
  <c r="G16" i="7"/>
  <c r="H16" i="7"/>
  <c r="I16" i="7"/>
  <c r="J16" i="7"/>
  <c r="K16" i="7"/>
  <c r="M16" i="7"/>
  <c r="N16" i="7"/>
  <c r="O16" i="7"/>
  <c r="P16" i="7"/>
  <c r="Q16" i="7"/>
  <c r="R16" i="7"/>
  <c r="S16" i="7"/>
  <c r="T16" i="7"/>
  <c r="U16" i="7"/>
  <c r="C17" i="7"/>
  <c r="D17" i="7"/>
  <c r="E17" i="7"/>
  <c r="F17" i="7"/>
  <c r="G17" i="7"/>
  <c r="H17" i="7"/>
  <c r="I17" i="7"/>
  <c r="J17" i="7"/>
  <c r="K17" i="7"/>
  <c r="M17" i="7"/>
  <c r="N17" i="7"/>
  <c r="O17" i="7"/>
  <c r="P17" i="7"/>
  <c r="Q17" i="7"/>
  <c r="R17" i="7"/>
  <c r="S17" i="7"/>
  <c r="T17" i="7"/>
  <c r="U17" i="7"/>
  <c r="C18" i="7"/>
  <c r="D18" i="7"/>
  <c r="E18" i="7"/>
  <c r="F18" i="7"/>
  <c r="G18" i="7"/>
  <c r="H18" i="7"/>
  <c r="I18" i="7"/>
  <c r="J18" i="7"/>
  <c r="K18" i="7"/>
  <c r="M18" i="7"/>
  <c r="N18" i="7"/>
  <c r="O18" i="7"/>
  <c r="P18" i="7"/>
  <c r="Q18" i="7"/>
  <c r="R18" i="7"/>
  <c r="S18" i="7"/>
  <c r="T18" i="7"/>
  <c r="U18" i="7"/>
  <c r="C20" i="7"/>
  <c r="D20" i="7"/>
  <c r="E20" i="7"/>
  <c r="F20" i="7"/>
  <c r="G20" i="7"/>
  <c r="H20" i="7"/>
  <c r="I20" i="7"/>
  <c r="J20" i="7"/>
  <c r="K20" i="7"/>
  <c r="L20" i="7"/>
  <c r="C21" i="7"/>
  <c r="D21" i="7"/>
  <c r="E21" i="7"/>
  <c r="F21" i="7"/>
  <c r="G21" i="7"/>
  <c r="H21" i="7"/>
  <c r="I21" i="7"/>
  <c r="J21" i="7"/>
  <c r="K21" i="7"/>
  <c r="L21" i="7"/>
  <c r="C22" i="7"/>
  <c r="D22" i="7"/>
  <c r="E22" i="7"/>
  <c r="F22" i="7"/>
  <c r="G22" i="7"/>
  <c r="H22" i="7"/>
  <c r="I22" i="7"/>
  <c r="J22" i="7"/>
  <c r="K22" i="7"/>
  <c r="M22" i="7"/>
  <c r="N22" i="7"/>
  <c r="O22" i="7"/>
  <c r="P22" i="7"/>
  <c r="Q22" i="7"/>
  <c r="R22" i="7"/>
  <c r="S22" i="7"/>
  <c r="T22" i="7"/>
  <c r="U22" i="7"/>
  <c r="C23" i="7"/>
  <c r="D23" i="7"/>
  <c r="E23" i="7"/>
  <c r="F23" i="7"/>
  <c r="G23" i="7"/>
  <c r="H23" i="7"/>
  <c r="I23" i="7"/>
  <c r="J23" i="7"/>
  <c r="K23" i="7"/>
  <c r="M23" i="7"/>
  <c r="N23" i="7"/>
  <c r="O23" i="7"/>
  <c r="P23" i="7"/>
  <c r="Q23" i="7"/>
  <c r="R23" i="7"/>
  <c r="S23" i="7"/>
  <c r="T23" i="7"/>
  <c r="U23" i="7"/>
  <c r="C24" i="7"/>
  <c r="D24" i="7"/>
  <c r="E24" i="7"/>
  <c r="F24" i="7"/>
  <c r="G24" i="7"/>
  <c r="H24" i="7"/>
  <c r="I24" i="7"/>
  <c r="J24" i="7"/>
  <c r="K24" i="7"/>
  <c r="M24" i="7"/>
  <c r="N24" i="7"/>
  <c r="O24" i="7"/>
  <c r="P24" i="7"/>
  <c r="Q24" i="7"/>
  <c r="R24" i="7"/>
  <c r="S24" i="7"/>
  <c r="T24" i="7"/>
  <c r="U24" i="7"/>
  <c r="C25" i="7"/>
  <c r="D25" i="7"/>
  <c r="E25" i="7"/>
  <c r="F25" i="7"/>
  <c r="G25" i="7"/>
  <c r="H25" i="7"/>
  <c r="I25" i="7"/>
  <c r="J25" i="7"/>
  <c r="K25" i="7"/>
  <c r="M25" i="7"/>
  <c r="N25" i="7"/>
  <c r="O25" i="7"/>
  <c r="P25" i="7"/>
  <c r="Q25" i="7"/>
  <c r="R25" i="7"/>
  <c r="S25" i="7"/>
  <c r="T25" i="7"/>
  <c r="U25" i="7"/>
  <c r="C26" i="7"/>
  <c r="D26" i="7"/>
  <c r="E26" i="7"/>
  <c r="F26" i="7"/>
  <c r="G26" i="7"/>
  <c r="H26" i="7"/>
  <c r="I26" i="7"/>
  <c r="J26" i="7"/>
  <c r="K26" i="7"/>
  <c r="M26" i="7"/>
  <c r="N26" i="7"/>
  <c r="O26" i="7"/>
  <c r="P26" i="7"/>
  <c r="Q26" i="7"/>
  <c r="R26" i="7"/>
  <c r="S26" i="7"/>
  <c r="T26" i="7"/>
  <c r="U26" i="7"/>
  <c r="C27" i="7"/>
  <c r="D27" i="7"/>
  <c r="E27" i="7"/>
  <c r="F27" i="7"/>
  <c r="G27" i="7"/>
  <c r="H27" i="7"/>
  <c r="I27" i="7"/>
  <c r="J27" i="7"/>
  <c r="K27" i="7"/>
  <c r="M27" i="7"/>
  <c r="N27" i="7"/>
  <c r="O27" i="7"/>
  <c r="P27" i="7"/>
  <c r="Q27" i="7"/>
  <c r="R27" i="7"/>
  <c r="S27" i="7"/>
  <c r="T27" i="7"/>
  <c r="U27" i="7"/>
  <c r="C28" i="7"/>
  <c r="D28" i="7"/>
  <c r="E28" i="7"/>
  <c r="F28" i="7"/>
  <c r="G28" i="7"/>
  <c r="H28" i="7"/>
  <c r="I28" i="7"/>
  <c r="J28" i="7"/>
  <c r="K28" i="7"/>
  <c r="M28" i="7"/>
  <c r="N28" i="7"/>
  <c r="O28" i="7"/>
  <c r="P28" i="7"/>
  <c r="Q28" i="7"/>
  <c r="R28" i="7"/>
  <c r="S28" i="7"/>
  <c r="T28" i="7"/>
  <c r="U28" i="7"/>
  <c r="C29" i="7"/>
  <c r="D29" i="7"/>
  <c r="E29" i="7"/>
  <c r="F29" i="7"/>
  <c r="G29" i="7"/>
  <c r="H29" i="7"/>
  <c r="I29" i="7"/>
  <c r="J29" i="7"/>
  <c r="K29" i="7"/>
  <c r="M29" i="7"/>
  <c r="N29" i="7"/>
  <c r="O29" i="7"/>
  <c r="P29" i="7"/>
  <c r="Q29" i="7"/>
  <c r="R29" i="7"/>
  <c r="S29" i="7"/>
  <c r="T29" i="7"/>
  <c r="U29" i="7"/>
  <c r="C30" i="7"/>
  <c r="D30" i="7"/>
  <c r="E30" i="7"/>
  <c r="F30" i="7"/>
  <c r="G30" i="7"/>
  <c r="H30" i="7"/>
  <c r="I30" i="7"/>
  <c r="J30" i="7"/>
  <c r="K30" i="7"/>
  <c r="M30" i="7"/>
  <c r="N30" i="7"/>
  <c r="O30" i="7"/>
  <c r="P30" i="7"/>
  <c r="Q30" i="7"/>
  <c r="R30" i="7"/>
  <c r="S30" i="7"/>
  <c r="T30" i="7"/>
  <c r="U30" i="7"/>
  <c r="C31" i="7"/>
  <c r="D31" i="7"/>
  <c r="E31" i="7"/>
  <c r="F31" i="7"/>
  <c r="G31" i="7"/>
  <c r="H31" i="7"/>
  <c r="I31" i="7"/>
  <c r="J31" i="7"/>
  <c r="K31" i="7"/>
  <c r="M31" i="7"/>
  <c r="N31" i="7"/>
  <c r="O31" i="7"/>
  <c r="P31" i="7"/>
  <c r="Q31" i="7"/>
  <c r="R31" i="7"/>
  <c r="S31" i="7"/>
  <c r="T31" i="7"/>
  <c r="U31" i="7"/>
  <c r="C32" i="7"/>
  <c r="D32" i="7"/>
  <c r="E32" i="7"/>
  <c r="F32" i="7"/>
  <c r="G32" i="7"/>
  <c r="H32" i="7"/>
  <c r="I32" i="7"/>
  <c r="J32" i="7"/>
  <c r="K32" i="7"/>
  <c r="M32" i="7"/>
  <c r="N32" i="7"/>
  <c r="O32" i="7"/>
  <c r="P32" i="7"/>
  <c r="Q32" i="7"/>
  <c r="R32" i="7"/>
  <c r="S32" i="7"/>
  <c r="T32" i="7"/>
  <c r="U32" i="7"/>
  <c r="C33" i="7"/>
  <c r="D33" i="7"/>
  <c r="E33" i="7"/>
  <c r="F33" i="7"/>
  <c r="G33" i="7"/>
  <c r="H33" i="7"/>
  <c r="I33" i="7"/>
  <c r="J33" i="7"/>
  <c r="K33" i="7"/>
  <c r="M33" i="7"/>
  <c r="N33" i="7"/>
  <c r="O33" i="7"/>
  <c r="P33" i="7"/>
  <c r="Q33" i="7"/>
  <c r="R33" i="7"/>
  <c r="S33" i="7"/>
  <c r="T33" i="7"/>
  <c r="U33" i="7"/>
  <c r="C34" i="7"/>
  <c r="D34" i="7"/>
  <c r="E34" i="7"/>
  <c r="F34" i="7"/>
  <c r="G34" i="7"/>
  <c r="H34" i="7"/>
  <c r="I34" i="7"/>
  <c r="J34" i="7"/>
  <c r="K34" i="7"/>
  <c r="M34" i="7"/>
  <c r="N34" i="7"/>
  <c r="O34" i="7"/>
  <c r="P34" i="7"/>
  <c r="Q34" i="7"/>
  <c r="R34" i="7"/>
  <c r="S34" i="7"/>
  <c r="T34" i="7"/>
  <c r="U34" i="7"/>
  <c r="C35" i="7"/>
  <c r="D35" i="7"/>
  <c r="E35" i="7"/>
  <c r="F35" i="7"/>
  <c r="G35" i="7"/>
  <c r="H35" i="7"/>
  <c r="I35" i="7"/>
  <c r="J35" i="7"/>
  <c r="K35" i="7"/>
  <c r="M35" i="7"/>
  <c r="N35" i="7"/>
  <c r="O35" i="7"/>
  <c r="P35" i="7"/>
  <c r="Q35" i="7"/>
  <c r="R35" i="7"/>
  <c r="S35" i="7"/>
  <c r="T35" i="7"/>
  <c r="U35" i="7"/>
  <c r="C4" i="3"/>
  <c r="D4" i="3"/>
  <c r="E4" i="3"/>
  <c r="F4" i="3"/>
  <c r="G4" i="3"/>
  <c r="H4" i="3"/>
  <c r="I4" i="3"/>
  <c r="J4" i="3"/>
  <c r="K4" i="3"/>
  <c r="L4" i="3"/>
  <c r="M4" i="3"/>
  <c r="N4" i="3"/>
  <c r="P4" i="3"/>
  <c r="Q4" i="3"/>
  <c r="R4" i="3"/>
  <c r="S4" i="3"/>
  <c r="T4" i="3"/>
  <c r="U4" i="3"/>
  <c r="V4" i="3"/>
  <c r="W4" i="3"/>
  <c r="X4" i="3"/>
  <c r="Y4" i="3"/>
  <c r="C5" i="3"/>
  <c r="D5" i="3"/>
  <c r="E5" i="3"/>
  <c r="F5" i="3"/>
  <c r="G5" i="3"/>
  <c r="H5" i="3"/>
  <c r="I5" i="3"/>
  <c r="J5" i="3"/>
  <c r="K5" i="3"/>
  <c r="L5" i="3"/>
  <c r="M5" i="3"/>
  <c r="N5" i="3"/>
  <c r="P5" i="3"/>
  <c r="C6" i="3"/>
  <c r="D6" i="3"/>
  <c r="E6" i="3"/>
  <c r="F6" i="3"/>
  <c r="G6" i="3"/>
  <c r="H6" i="3"/>
  <c r="I6" i="3"/>
  <c r="J6" i="3"/>
  <c r="K6" i="3"/>
  <c r="L6" i="3"/>
  <c r="M6" i="3"/>
  <c r="N6" i="3"/>
  <c r="P6" i="3"/>
  <c r="Q6" i="3"/>
  <c r="R6" i="3"/>
  <c r="S6" i="3"/>
  <c r="T6" i="3"/>
  <c r="U6" i="3"/>
  <c r="V6" i="3"/>
  <c r="W6" i="3"/>
  <c r="X6" i="3"/>
  <c r="Y6" i="3"/>
  <c r="C7" i="3"/>
  <c r="D7" i="3"/>
  <c r="E7" i="3"/>
  <c r="F7" i="3"/>
  <c r="G7" i="3"/>
  <c r="H7" i="3"/>
  <c r="I7" i="3"/>
  <c r="J7" i="3"/>
  <c r="K7" i="3"/>
  <c r="L7" i="3"/>
  <c r="M7" i="3"/>
  <c r="N7" i="3"/>
  <c r="P7" i="3"/>
  <c r="Q7" i="3"/>
  <c r="R7" i="3"/>
  <c r="S7" i="3"/>
  <c r="T7" i="3"/>
  <c r="U7" i="3"/>
  <c r="V7" i="3"/>
  <c r="W7" i="3"/>
  <c r="X7" i="3"/>
  <c r="Y7" i="3"/>
  <c r="C8" i="3"/>
  <c r="D8" i="3"/>
  <c r="E8" i="3"/>
  <c r="F8" i="3"/>
  <c r="G8" i="3"/>
  <c r="H8" i="3"/>
  <c r="I8" i="3"/>
  <c r="J8" i="3"/>
  <c r="K8" i="3"/>
  <c r="L8" i="3"/>
  <c r="M8" i="3"/>
  <c r="N8" i="3"/>
  <c r="P8" i="3"/>
  <c r="Q8" i="3"/>
  <c r="R8" i="3"/>
  <c r="S8" i="3"/>
  <c r="T8" i="3"/>
  <c r="U8" i="3"/>
  <c r="V8" i="3"/>
  <c r="W8" i="3"/>
  <c r="X8" i="3"/>
  <c r="Y8" i="3"/>
  <c r="C9" i="3"/>
  <c r="D9" i="3"/>
  <c r="E9" i="3"/>
  <c r="F9" i="3"/>
  <c r="G9" i="3"/>
  <c r="H9" i="3"/>
  <c r="I9" i="3"/>
  <c r="J9" i="3"/>
  <c r="K9" i="3"/>
  <c r="L9" i="3"/>
  <c r="M9" i="3"/>
  <c r="N9" i="3"/>
  <c r="P9" i="3"/>
  <c r="Q9" i="3"/>
  <c r="R9" i="3"/>
  <c r="S9" i="3"/>
  <c r="T9" i="3"/>
  <c r="U9" i="3"/>
  <c r="V9" i="3"/>
  <c r="W9" i="3"/>
  <c r="X9" i="3"/>
  <c r="Y9" i="3"/>
  <c r="C10" i="3"/>
  <c r="D10" i="3"/>
  <c r="E10" i="3"/>
  <c r="F10" i="3"/>
  <c r="G10" i="3"/>
  <c r="H10" i="3"/>
  <c r="I10" i="3"/>
  <c r="J10" i="3"/>
  <c r="K10" i="3"/>
  <c r="L10" i="3"/>
  <c r="M10" i="3"/>
  <c r="N10" i="3"/>
  <c r="P10" i="3"/>
  <c r="Q10" i="3"/>
  <c r="R10" i="3"/>
  <c r="S10" i="3"/>
  <c r="T10" i="3"/>
  <c r="U10" i="3"/>
  <c r="V10" i="3"/>
  <c r="W10" i="3"/>
  <c r="X10" i="3"/>
  <c r="Y10" i="3"/>
  <c r="C11" i="3"/>
  <c r="D11" i="3"/>
  <c r="E11" i="3"/>
  <c r="F11" i="3"/>
  <c r="G11" i="3"/>
  <c r="H11" i="3"/>
  <c r="I11" i="3"/>
  <c r="J11" i="3"/>
  <c r="K11" i="3"/>
  <c r="L11" i="3"/>
  <c r="M11" i="3"/>
  <c r="N11" i="3"/>
  <c r="P11" i="3"/>
  <c r="Q11" i="3"/>
  <c r="R11" i="3"/>
  <c r="S11" i="3"/>
  <c r="T11" i="3"/>
  <c r="U11" i="3"/>
  <c r="V11" i="3"/>
  <c r="W11" i="3"/>
  <c r="X11" i="3"/>
  <c r="Y11" i="3"/>
  <c r="C12" i="3"/>
  <c r="D12" i="3"/>
  <c r="E12" i="3"/>
  <c r="F12" i="3"/>
  <c r="G12" i="3"/>
  <c r="H12" i="3"/>
  <c r="I12" i="3"/>
  <c r="J12" i="3"/>
  <c r="K12" i="3"/>
  <c r="L12" i="3"/>
  <c r="M12" i="3"/>
  <c r="N12" i="3"/>
  <c r="P12" i="3"/>
  <c r="Q12" i="3"/>
  <c r="R12" i="3"/>
  <c r="S12" i="3"/>
  <c r="T12" i="3"/>
  <c r="U12" i="3"/>
  <c r="V12" i="3"/>
  <c r="W12" i="3"/>
  <c r="X12" i="3"/>
  <c r="Y12" i="3"/>
  <c r="C13" i="3"/>
  <c r="D13" i="3"/>
  <c r="E13" i="3"/>
  <c r="F13" i="3"/>
  <c r="G13" i="3"/>
  <c r="H13" i="3"/>
  <c r="I13" i="3"/>
  <c r="J13" i="3"/>
  <c r="K13" i="3"/>
  <c r="L13" i="3"/>
  <c r="M13" i="3"/>
  <c r="N13" i="3"/>
  <c r="P13" i="3"/>
  <c r="Q13" i="3"/>
  <c r="R13" i="3"/>
  <c r="S13" i="3"/>
  <c r="T13" i="3"/>
  <c r="U13" i="3"/>
  <c r="V13" i="3"/>
  <c r="W13" i="3"/>
  <c r="X13" i="3"/>
  <c r="Y13" i="3"/>
  <c r="C14" i="3"/>
  <c r="D14" i="3"/>
  <c r="E14" i="3"/>
  <c r="F14" i="3"/>
  <c r="G14" i="3"/>
  <c r="H14" i="3"/>
  <c r="I14" i="3"/>
  <c r="J14" i="3"/>
  <c r="K14" i="3"/>
  <c r="L14" i="3"/>
  <c r="M14" i="3"/>
  <c r="N14" i="3"/>
  <c r="P14" i="3"/>
  <c r="Q14" i="3"/>
  <c r="R14" i="3"/>
  <c r="S14" i="3"/>
  <c r="T14" i="3"/>
  <c r="U14" i="3"/>
  <c r="V14" i="3"/>
  <c r="W14" i="3"/>
  <c r="X14" i="3"/>
  <c r="Y14" i="3"/>
  <c r="C15" i="3"/>
  <c r="D15" i="3"/>
  <c r="E15" i="3"/>
  <c r="F15" i="3"/>
  <c r="G15" i="3"/>
  <c r="H15" i="3"/>
  <c r="I15" i="3"/>
  <c r="J15" i="3"/>
  <c r="K15" i="3"/>
  <c r="L15" i="3"/>
  <c r="M15" i="3"/>
  <c r="N15" i="3"/>
  <c r="P15" i="3"/>
  <c r="Q15" i="3"/>
  <c r="R15" i="3"/>
  <c r="S15" i="3"/>
  <c r="T15" i="3"/>
  <c r="U15" i="3"/>
  <c r="V15" i="3"/>
  <c r="W15" i="3"/>
  <c r="X15" i="3"/>
  <c r="Y15" i="3"/>
  <c r="C16" i="3"/>
  <c r="D16" i="3"/>
  <c r="E16" i="3"/>
  <c r="F16" i="3"/>
  <c r="G16" i="3"/>
  <c r="H16" i="3"/>
  <c r="I16" i="3"/>
  <c r="J16" i="3"/>
  <c r="K16" i="3"/>
  <c r="L16" i="3"/>
  <c r="Q16" i="3"/>
  <c r="R16" i="3"/>
  <c r="S16" i="3"/>
  <c r="T16" i="3"/>
  <c r="U16" i="3"/>
  <c r="V16" i="3"/>
  <c r="W16" i="3"/>
  <c r="X16" i="3"/>
  <c r="Y16" i="3"/>
  <c r="C17" i="3"/>
  <c r="D17" i="3"/>
  <c r="E17" i="3"/>
  <c r="F17" i="3"/>
  <c r="G17" i="3"/>
  <c r="H17" i="3"/>
  <c r="I17" i="3"/>
  <c r="J17" i="3"/>
  <c r="K17" i="3"/>
  <c r="L17" i="3"/>
  <c r="Q17" i="3"/>
  <c r="R17" i="3"/>
  <c r="S17" i="3"/>
  <c r="T17" i="3"/>
  <c r="U17" i="3"/>
  <c r="V17" i="3"/>
  <c r="W17" i="3"/>
  <c r="X17" i="3"/>
  <c r="Y17" i="3"/>
  <c r="C18" i="3"/>
  <c r="D18" i="3"/>
  <c r="E18" i="3"/>
  <c r="F18" i="3"/>
  <c r="G18" i="3"/>
  <c r="H18" i="3"/>
  <c r="I18" i="3"/>
  <c r="J18" i="3"/>
  <c r="K18" i="3"/>
  <c r="L18" i="3"/>
  <c r="Q18" i="3"/>
  <c r="R18" i="3"/>
  <c r="S18" i="3"/>
  <c r="T18" i="3"/>
  <c r="U18" i="3"/>
  <c r="V18" i="3"/>
  <c r="W18" i="3"/>
  <c r="X18" i="3"/>
  <c r="Y18" i="3"/>
  <c r="C20" i="3"/>
  <c r="D20" i="3"/>
  <c r="E20" i="3"/>
  <c r="F20" i="3"/>
  <c r="G20" i="3"/>
  <c r="H20" i="3"/>
  <c r="I20" i="3"/>
  <c r="J20" i="3"/>
  <c r="K20" i="3"/>
  <c r="L20" i="3"/>
  <c r="M20" i="3"/>
  <c r="N20" i="3"/>
  <c r="P20" i="3"/>
  <c r="Q20" i="3"/>
  <c r="R20" i="3"/>
  <c r="S20" i="3"/>
  <c r="T20" i="3"/>
  <c r="U20" i="3"/>
  <c r="V20" i="3"/>
  <c r="W20" i="3"/>
  <c r="X20" i="3"/>
  <c r="Y20" i="3"/>
  <c r="C21" i="3"/>
  <c r="D21" i="3"/>
  <c r="E21" i="3"/>
  <c r="F21" i="3"/>
  <c r="G21" i="3"/>
  <c r="H21" i="3"/>
  <c r="I21" i="3"/>
  <c r="J21" i="3"/>
  <c r="K21" i="3"/>
  <c r="L21" i="3"/>
  <c r="M21" i="3"/>
  <c r="N21" i="3"/>
  <c r="P21" i="3"/>
  <c r="Q21" i="3"/>
  <c r="R21" i="3"/>
  <c r="S21" i="3"/>
  <c r="T21" i="3"/>
  <c r="U21" i="3"/>
  <c r="V21" i="3"/>
  <c r="W21" i="3"/>
  <c r="X21" i="3"/>
  <c r="Y21" i="3"/>
  <c r="C22" i="3"/>
  <c r="D22" i="3"/>
  <c r="E22" i="3"/>
  <c r="F22" i="3"/>
  <c r="G22" i="3"/>
  <c r="H22" i="3"/>
  <c r="I22" i="3"/>
  <c r="J22" i="3"/>
  <c r="K22" i="3"/>
  <c r="L22" i="3"/>
  <c r="Q22" i="3"/>
  <c r="R22" i="3"/>
  <c r="S22" i="3"/>
  <c r="T22" i="3"/>
  <c r="U22" i="3"/>
  <c r="V22" i="3"/>
  <c r="W22" i="3"/>
  <c r="X22" i="3"/>
  <c r="Y22" i="3"/>
  <c r="C23" i="3"/>
  <c r="D23" i="3"/>
  <c r="E23" i="3"/>
  <c r="F23" i="3"/>
  <c r="G23" i="3"/>
  <c r="H23" i="3"/>
  <c r="I23" i="3"/>
  <c r="J23" i="3"/>
  <c r="K23" i="3"/>
  <c r="L23" i="3"/>
  <c r="Q23" i="3"/>
  <c r="R23" i="3"/>
  <c r="S23" i="3"/>
  <c r="T23" i="3"/>
  <c r="U23" i="3"/>
  <c r="V23" i="3"/>
  <c r="W23" i="3"/>
  <c r="X23" i="3"/>
  <c r="Y23" i="3"/>
  <c r="C24" i="3"/>
  <c r="D24" i="3"/>
  <c r="E24" i="3"/>
  <c r="F24" i="3"/>
  <c r="G24" i="3"/>
  <c r="H24" i="3"/>
  <c r="I24" i="3"/>
  <c r="J24" i="3"/>
  <c r="K24" i="3"/>
  <c r="L24" i="3"/>
  <c r="Q24" i="3"/>
  <c r="R24" i="3"/>
  <c r="S24" i="3"/>
  <c r="T24" i="3"/>
  <c r="U24" i="3"/>
  <c r="V24" i="3"/>
  <c r="W24" i="3"/>
  <c r="X24" i="3"/>
  <c r="Y24" i="3"/>
  <c r="C25" i="3"/>
  <c r="D25" i="3"/>
  <c r="E25" i="3"/>
  <c r="F25" i="3"/>
  <c r="G25" i="3"/>
  <c r="H25" i="3"/>
  <c r="I25" i="3"/>
  <c r="J25" i="3"/>
  <c r="K25" i="3"/>
  <c r="L25" i="3"/>
  <c r="Q25" i="3"/>
  <c r="R25" i="3"/>
  <c r="S25" i="3"/>
  <c r="T25" i="3"/>
  <c r="U25" i="3"/>
  <c r="V25" i="3"/>
  <c r="W25" i="3"/>
  <c r="X25" i="3"/>
  <c r="Y25" i="3"/>
  <c r="C26" i="3"/>
  <c r="D26" i="3"/>
  <c r="E26" i="3"/>
  <c r="F26" i="3"/>
  <c r="G26" i="3"/>
  <c r="H26" i="3"/>
  <c r="I26" i="3"/>
  <c r="J26" i="3"/>
  <c r="K26" i="3"/>
  <c r="L26" i="3"/>
  <c r="Q26" i="3"/>
  <c r="R26" i="3"/>
  <c r="S26" i="3"/>
  <c r="T26" i="3"/>
  <c r="U26" i="3"/>
  <c r="V26" i="3"/>
  <c r="W26" i="3"/>
  <c r="X26" i="3"/>
  <c r="Y26" i="3"/>
  <c r="C27" i="3"/>
  <c r="D27" i="3"/>
  <c r="E27" i="3"/>
  <c r="F27" i="3"/>
  <c r="G27" i="3"/>
  <c r="H27" i="3"/>
  <c r="I27" i="3"/>
  <c r="J27" i="3"/>
  <c r="K27" i="3"/>
  <c r="L27" i="3"/>
  <c r="Q27" i="3"/>
  <c r="R27" i="3"/>
  <c r="S27" i="3"/>
  <c r="T27" i="3"/>
  <c r="U27" i="3"/>
  <c r="V27" i="3"/>
  <c r="W27" i="3"/>
  <c r="X27" i="3"/>
  <c r="Y27" i="3"/>
  <c r="C28" i="3"/>
  <c r="D28" i="3"/>
  <c r="E28" i="3"/>
  <c r="F28" i="3"/>
  <c r="G28" i="3"/>
  <c r="H28" i="3"/>
  <c r="I28" i="3"/>
  <c r="J28" i="3"/>
  <c r="K28" i="3"/>
  <c r="L28" i="3"/>
  <c r="Q28" i="3"/>
  <c r="R28" i="3"/>
  <c r="S28" i="3"/>
  <c r="T28" i="3"/>
  <c r="U28" i="3"/>
  <c r="V28" i="3"/>
  <c r="W28" i="3"/>
  <c r="X28" i="3"/>
  <c r="Y28" i="3"/>
  <c r="C29" i="3"/>
  <c r="D29" i="3"/>
  <c r="E29" i="3"/>
  <c r="F29" i="3"/>
  <c r="G29" i="3"/>
  <c r="H29" i="3"/>
  <c r="I29" i="3"/>
  <c r="J29" i="3"/>
  <c r="K29" i="3"/>
  <c r="L29" i="3"/>
  <c r="Q29" i="3"/>
  <c r="R29" i="3"/>
  <c r="S29" i="3"/>
  <c r="T29" i="3"/>
  <c r="U29" i="3"/>
  <c r="V29" i="3"/>
  <c r="W29" i="3"/>
  <c r="X29" i="3"/>
  <c r="Y29" i="3"/>
  <c r="C30" i="3"/>
  <c r="D30" i="3"/>
  <c r="E30" i="3"/>
  <c r="F30" i="3"/>
  <c r="G30" i="3"/>
  <c r="H30" i="3"/>
  <c r="I30" i="3"/>
  <c r="J30" i="3"/>
  <c r="K30" i="3"/>
  <c r="L30" i="3"/>
  <c r="Q30" i="3"/>
  <c r="R30" i="3"/>
  <c r="S30" i="3"/>
  <c r="T30" i="3"/>
  <c r="U30" i="3"/>
  <c r="V30" i="3"/>
  <c r="W30" i="3"/>
  <c r="X30" i="3"/>
  <c r="Y30" i="3"/>
  <c r="C31" i="3"/>
  <c r="D31" i="3"/>
  <c r="E31" i="3"/>
  <c r="F31" i="3"/>
  <c r="G31" i="3"/>
  <c r="H31" i="3"/>
  <c r="I31" i="3"/>
  <c r="J31" i="3"/>
  <c r="K31" i="3"/>
  <c r="L31" i="3"/>
  <c r="Q31" i="3"/>
  <c r="R31" i="3"/>
  <c r="S31" i="3"/>
  <c r="T31" i="3"/>
  <c r="U31" i="3"/>
  <c r="V31" i="3"/>
  <c r="W31" i="3"/>
  <c r="X31" i="3"/>
  <c r="Y31" i="3"/>
  <c r="C32" i="3"/>
  <c r="D32" i="3"/>
  <c r="E32" i="3"/>
  <c r="F32" i="3"/>
  <c r="G32" i="3"/>
  <c r="H32" i="3"/>
  <c r="I32" i="3"/>
  <c r="J32" i="3"/>
  <c r="K32" i="3"/>
  <c r="L32" i="3"/>
  <c r="Q32" i="3"/>
  <c r="R32" i="3"/>
  <c r="S32" i="3"/>
  <c r="T32" i="3"/>
  <c r="U32" i="3"/>
  <c r="V32" i="3"/>
  <c r="W32" i="3"/>
  <c r="X32" i="3"/>
  <c r="Y32" i="3"/>
  <c r="C33" i="3"/>
  <c r="D33" i="3"/>
  <c r="E33" i="3"/>
  <c r="F33" i="3"/>
  <c r="G33" i="3"/>
  <c r="H33" i="3"/>
  <c r="I33" i="3"/>
  <c r="J33" i="3"/>
  <c r="K33" i="3"/>
  <c r="L33" i="3"/>
  <c r="Q33" i="3"/>
  <c r="R33" i="3"/>
  <c r="S33" i="3"/>
  <c r="T33" i="3"/>
  <c r="U33" i="3"/>
  <c r="V33" i="3"/>
  <c r="W33" i="3"/>
  <c r="X33" i="3"/>
  <c r="Y33" i="3"/>
  <c r="C34" i="3"/>
  <c r="D34" i="3"/>
  <c r="E34" i="3"/>
  <c r="F34" i="3"/>
  <c r="G34" i="3"/>
  <c r="H34" i="3"/>
  <c r="I34" i="3"/>
  <c r="J34" i="3"/>
  <c r="K34" i="3"/>
  <c r="L34" i="3"/>
  <c r="Q34" i="3"/>
  <c r="R34" i="3"/>
  <c r="S34" i="3"/>
  <c r="T34" i="3"/>
  <c r="U34" i="3"/>
  <c r="V34" i="3"/>
  <c r="W34" i="3"/>
  <c r="X34" i="3"/>
  <c r="Y34" i="3"/>
  <c r="C35" i="3"/>
  <c r="D35" i="3"/>
  <c r="E35" i="3"/>
  <c r="F35" i="3"/>
  <c r="G35" i="3"/>
  <c r="H35" i="3"/>
  <c r="I35" i="3"/>
  <c r="J35" i="3"/>
  <c r="K35" i="3"/>
  <c r="L35" i="3"/>
  <c r="Q35" i="3"/>
  <c r="R35" i="3"/>
  <c r="S35" i="3"/>
  <c r="T35" i="3"/>
  <c r="U35" i="3"/>
  <c r="V35" i="3"/>
  <c r="W35" i="3"/>
  <c r="X35" i="3"/>
  <c r="Y35" i="3"/>
  <c r="O11" i="3" l="1"/>
  <c r="O7" i="3"/>
  <c r="O5" i="3"/>
  <c r="O4" i="3"/>
  <c r="O3" i="3"/>
  <c r="O20" i="3"/>
  <c r="O21" i="3"/>
  <c r="O15" i="3"/>
  <c r="O10" i="3"/>
  <c r="O14" i="3"/>
  <c r="O13" i="3"/>
  <c r="O12" i="3"/>
  <c r="O6" i="3"/>
  <c r="O9" i="3"/>
  <c r="O8" i="3"/>
</calcChain>
</file>

<file path=xl/sharedStrings.xml><?xml version="1.0" encoding="utf-8"?>
<sst xmlns="http://schemas.openxmlformats.org/spreadsheetml/2006/main" count="1165" uniqueCount="215">
  <si>
    <t>date</t>
  </si>
  <si>
    <t>time</t>
  </si>
  <si>
    <t>dur(s)</t>
  </si>
  <si>
    <t>dur(i)</t>
  </si>
  <si>
    <t>act(s)</t>
  </si>
  <si>
    <t>sw(n)</t>
  </si>
  <si>
    <t>bt(n)</t>
  </si>
  <si>
    <t>mnbt(s)</t>
  </si>
  <si>
    <t>Fear</t>
  </si>
  <si>
    <t>Hunger</t>
  </si>
  <si>
    <t>DA</t>
  </si>
  <si>
    <t>ctx_mn</t>
  </si>
  <si>
    <t>eff_mn</t>
  </si>
  <si>
    <t>dis_mn</t>
  </si>
  <si>
    <t>21.1.4</t>
  </si>
  <si>
    <t>22.1.4</t>
  </si>
  <si>
    <t>r5u</t>
  </si>
  <si>
    <t>r1</t>
  </si>
  <si>
    <t>r2v</t>
  </si>
  <si>
    <t>r3v</t>
  </si>
  <si>
    <t>r4</t>
  </si>
  <si>
    <t>r5</t>
  </si>
  <si>
    <t>r6</t>
  </si>
  <si>
    <t>r4f</t>
  </si>
  <si>
    <t>r5f</t>
  </si>
  <si>
    <t>f8</t>
  </si>
  <si>
    <t>f9</t>
  </si>
  <si>
    <t>r10</t>
  </si>
  <si>
    <t>r1f</t>
  </si>
  <si>
    <t>f3f</t>
  </si>
  <si>
    <t>r3</t>
  </si>
  <si>
    <t>r7</t>
  </si>
  <si>
    <t>r11f</t>
  </si>
  <si>
    <t>r12</t>
  </si>
  <si>
    <t>r13f</t>
  </si>
  <si>
    <t>r4u</t>
  </si>
  <si>
    <t>r1u</t>
  </si>
  <si>
    <t>r2u</t>
  </si>
  <si>
    <t>CS_start</t>
  </si>
  <si>
    <t>*</t>
  </si>
  <si>
    <t>23.1.4</t>
  </si>
  <si>
    <t>r2</t>
  </si>
  <si>
    <t>WTA</t>
  </si>
  <si>
    <t>24.1.4</t>
  </si>
  <si>
    <t>r5n</t>
  </si>
  <si>
    <t>bt(n)_e</t>
  </si>
  <si>
    <t>CS_start_e</t>
  </si>
  <si>
    <t>part_e</t>
  </si>
  <si>
    <t>cln_e</t>
  </si>
  <si>
    <t>mult_e</t>
  </si>
  <si>
    <t>eff_mn_e</t>
  </si>
  <si>
    <t>dis_mn_e</t>
  </si>
  <si>
    <t>mnbt(s)_e</t>
  </si>
  <si>
    <t>Fear_e</t>
  </si>
  <si>
    <t>Hunger_e</t>
  </si>
  <si>
    <t>clean</t>
  </si>
  <si>
    <t>partial</t>
  </si>
  <si>
    <t>r3vi</t>
  </si>
  <si>
    <t>r2vi</t>
  </si>
  <si>
    <t>r1i</t>
  </si>
  <si>
    <t>r4i</t>
  </si>
  <si>
    <t>r5i</t>
  </si>
  <si>
    <t>r6i</t>
  </si>
  <si>
    <t>r7i</t>
  </si>
  <si>
    <t>count</t>
  </si>
  <si>
    <t>r3f</t>
  </si>
  <si>
    <t>•</t>
  </si>
  <si>
    <t>CD_end</t>
  </si>
  <si>
    <t>bt_cd(n)</t>
  </si>
  <si>
    <t>F</t>
  </si>
  <si>
    <t>S</t>
  </si>
  <si>
    <t>U</t>
  </si>
  <si>
    <t>I</t>
  </si>
  <si>
    <t>D</t>
  </si>
  <si>
    <t>N_forage</t>
  </si>
  <si>
    <t>forage(s)</t>
  </si>
  <si>
    <t>26.1.4</t>
  </si>
  <si>
    <t>r8f</t>
  </si>
  <si>
    <t>r9f</t>
  </si>
  <si>
    <t>25.1.4</t>
  </si>
  <si>
    <t>r10i</t>
  </si>
  <si>
    <t>bt_cd</t>
  </si>
  <si>
    <t>r2f</t>
  </si>
  <si>
    <t>2.2.4</t>
  </si>
  <si>
    <t>A</t>
  </si>
  <si>
    <t>run_n</t>
  </si>
  <si>
    <t>dis_e</t>
  </si>
  <si>
    <t>mult+_e</t>
  </si>
  <si>
    <t>sal_mn_e</t>
  </si>
  <si>
    <t>distorted</t>
  </si>
  <si>
    <t>multiple</t>
  </si>
  <si>
    <t>mult+</t>
  </si>
  <si>
    <t>sal_mn</t>
  </si>
  <si>
    <t>dist_mn</t>
  </si>
  <si>
    <t>no_select</t>
  </si>
  <si>
    <t>no_sel_e</t>
  </si>
  <si>
    <t>°</t>
  </si>
  <si>
    <t>Success in first 5</t>
  </si>
  <si>
    <t>Total trial</t>
  </si>
  <si>
    <t>Add trial</t>
  </si>
  <si>
    <t>Success (1st 5)</t>
  </si>
  <si>
    <t>Total Fails</t>
  </si>
  <si>
    <t>Total successes</t>
  </si>
  <si>
    <t>Checksum</t>
  </si>
  <si>
    <t>Observations</t>
  </si>
  <si>
    <t>FA= failure to complete avoidance bout</t>
  </si>
  <si>
    <t>FF= failure to complete foraging bout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</si>
  <si>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</si>
  <si>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</si>
  <si>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</si>
  <si>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</si>
  <si>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</si>
  <si>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</si>
  <si>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</si>
  <si>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</si>
  <si>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</si>
  <si>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4</t>
  </si>
  <si>
    <t>5</t>
  </si>
  <si>
    <t>file_name</t>
  </si>
  <si>
    <t>filename</t>
  </si>
  <si>
    <t>outcome</t>
  </si>
  <si>
    <t>r10f</t>
  </si>
  <si>
    <t>r14f</t>
  </si>
  <si>
    <t>r15f</t>
  </si>
  <si>
    <t>r16</t>
  </si>
  <si>
    <t>Selection</t>
  </si>
  <si>
    <t>Soft</t>
  </si>
  <si>
    <t>Type</t>
  </si>
  <si>
    <t>type</t>
  </si>
  <si>
    <t>FF</t>
  </si>
  <si>
    <t>FA</t>
  </si>
  <si>
    <t>1st C-pu</t>
  </si>
  <si>
    <t>Duration</t>
  </si>
  <si>
    <t>Dist</t>
  </si>
  <si>
    <t>Cylinder-seek distorts cylinder-pickup</t>
  </si>
  <si>
    <t>BT</t>
  </si>
  <si>
    <t>BT= Behavioral trap= repetive movement or sequence (3+ attempts to grab cylinder with 10s)</t>
  </si>
  <si>
    <t>WS selected prematurely, leads to circling</t>
  </si>
  <si>
    <t>Multiple-selection:  CS distorts CP</t>
  </si>
  <si>
    <t>CS distorts CP</t>
  </si>
  <si>
    <t>Successful CP but fails to find nest in time</t>
  </si>
  <si>
    <t>WS disrupts CP, fails to raise arm, circling</t>
  </si>
  <si>
    <t>Unsuccessful can-pickup at t=57.4. duration 0.13 (returns to can-seek)</t>
  </si>
  <si>
    <t>Plots</t>
  </si>
  <si>
    <t>epsc</t>
  </si>
  <si>
    <t>eps</t>
  </si>
  <si>
    <t>epc</t>
  </si>
  <si>
    <t>ep</t>
  </si>
  <si>
    <t>Comments</t>
  </si>
  <si>
    <t>efficiency&lt;75 for CS, WS, NS, and CD</t>
  </si>
  <si>
    <t>Successful CP but fails to find nest in time,  efficiency&lt;75 for CS, &lt;50 for CP, WS, NS</t>
  </si>
  <si>
    <t>Failed to find a can</t>
  </si>
  <si>
    <t>TOD= time out trying to deposit can</t>
  </si>
  <si>
    <t>TOP= time out trying to find can</t>
  </si>
  <si>
    <t>TOD</t>
  </si>
  <si>
    <t>TOP</t>
  </si>
  <si>
    <t xml:space="preserve">Encounters cylinder during Avoidance, fails to pick it up, also fails during later CP during foraging, low efficiency affecting expression of CP </t>
  </si>
  <si>
    <t>Actions are at 30% efficiency, 10% of time inactive (despite high motivation)</t>
  </si>
  <si>
    <t xml:space="preserve"> Most encounters with can do not trigger a prolonged pick-up response</t>
  </si>
  <si>
    <t>Initial wall-seek bout of 20s, never finds wall, nest-seek not triggered</t>
  </si>
  <si>
    <t>no action during avoidance period (akinesia)</t>
  </si>
  <si>
    <t>CS starts around 36s and runs till the end of the trial, efficiency is only 6%</t>
  </si>
  <si>
    <t>AM</t>
  </si>
  <si>
    <t>SM</t>
  </si>
  <si>
    <t>FRA</t>
  </si>
  <si>
    <t>FG</t>
  </si>
  <si>
    <t>LW</t>
  </si>
  <si>
    <t>AM= lack of movement despite strong motivation</t>
  </si>
  <si>
    <t>SM = evidence of bradykinesia (&lt;75% or &lt;50% normal movement)</t>
  </si>
  <si>
    <t>FG = failure to grasp cylinder during cylinder pickup</t>
  </si>
  <si>
    <t>FRA= failure to raise arm during cylinder-pickup</t>
  </si>
  <si>
    <t>LW= failure to follow wall consistently (loses wall at least 4 times during either AV of FO)</t>
  </si>
  <si>
    <t>Row</t>
  </si>
  <si>
    <t>Score</t>
  </si>
  <si>
    <t>score= number of runs where the behavior was observed/total runs (at each level of da)</t>
  </si>
  <si>
    <t>Data automatically updates if "Runs" is modified</t>
  </si>
  <si>
    <t>Rate</t>
  </si>
  <si>
    <t>Total trials</t>
  </si>
  <si>
    <t>2&lt;=da&lt;3</t>
  </si>
  <si>
    <t>da&lt;2</t>
  </si>
  <si>
    <t>da&gt;=3</t>
  </si>
  <si>
    <t>Initial success rate</t>
  </si>
  <si>
    <t>none</t>
  </si>
  <si>
    <t>part</t>
  </si>
  <si>
    <t>cln</t>
  </si>
  <si>
    <t>mult</t>
  </si>
  <si>
    <t>robot_n</t>
  </si>
  <si>
    <t>disemb_n</t>
  </si>
  <si>
    <t>robot_n_se</t>
  </si>
  <si>
    <t>robot_p</t>
  </si>
  <si>
    <t>disem_p</t>
  </si>
  <si>
    <t>robot_c</t>
  </si>
  <si>
    <t>disem_c</t>
  </si>
  <si>
    <t>robot_d</t>
  </si>
  <si>
    <t>disem_d</t>
  </si>
  <si>
    <t>robot_m</t>
  </si>
  <si>
    <t>disem_m</t>
  </si>
  <si>
    <t>robot_m_se</t>
  </si>
  <si>
    <t>robot_d_se</t>
  </si>
  <si>
    <t>robot_c_se</t>
  </si>
  <si>
    <t>robot_p_se</t>
  </si>
  <si>
    <t>eff%</t>
  </si>
  <si>
    <t>dist%</t>
  </si>
  <si>
    <t>FGC</t>
  </si>
  <si>
    <t>NB_WTA_e</t>
  </si>
  <si>
    <t>NB_WTA</t>
  </si>
  <si>
    <t>NB_Soft_e</t>
  </si>
  <si>
    <t>NB_Soft</t>
  </si>
  <si>
    <t>TS_WTA_e</t>
  </si>
  <si>
    <t>TS_WTA</t>
  </si>
  <si>
    <t>TS_Soft_e</t>
  </si>
  <si>
    <t>TS_Soft</t>
  </si>
  <si>
    <t>DA_r</t>
  </si>
  <si>
    <t>B. Number of Bouts</t>
  </si>
  <si>
    <t>A. Time to Switch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</si>
</sst>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0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2"/>
      <color rgb="FFFF0000"/>
      <name val="Calibri"/>
      <family val="2"/>
    </font>
    <font>
      <sz val="10"/>
      <color rgb="FFFF0000"/>
      <name val="Arial"/>
      <family val="2"/>
    </font>
    <font>
      <sz val="12"/>
      <color rgb="FF00B050"/>
      <name val="Calibri"/>
      <family val="2"/>
      <scheme val="minor"/>
    </font>
    <font>
      <sz val="12"/>
      <color rgb="FF00B050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0"/>
      <color rgb="FF7030A0"/>
      <name val="Arial"/>
      <family val="2"/>
    </font>
    <font>
      <sz val="12"/>
      <color rgb="FF0070C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20" fontId="0" fillId="0" borderId="0" xfId="0" applyNumberFormat="1"/>
    <xf numFmtId="2" fontId="4" fillId="0" borderId="0" xfId="0" applyNumberFormat="1" applyFont="1"/>
    <xf numFmtId="2" fontId="0" fillId="0" borderId="0" xfId="0" applyNumberFormat="1"/>
    <xf numFmtId="0" fontId="4" fillId="0" borderId="0" xfId="0" applyFont="1"/>
    <xf numFmtId="1" fontId="4" fillId="0" borderId="0" xfId="0" applyNumberFormat="1" applyFont="1"/>
    <xf numFmtId="1" fontId="0" fillId="0" borderId="0" xfId="0" applyNumberFormat="1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2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1" xfId="0" applyBorder="1"/>
    <xf numFmtId="1" fontId="0" fillId="0" borderId="1" xfId="0" applyNumberFormat="1" applyBorder="1"/>
    <xf numFmtId="165" fontId="4" fillId="0" borderId="0" xfId="0" applyNumberFormat="1" applyFont="1"/>
    <xf numFmtId="165" fontId="2" fillId="0" borderId="0" xfId="0" applyNumberFormat="1" applyFont="1"/>
    <xf numFmtId="0" fontId="7" fillId="0" borderId="0" xfId="0" applyFont="1"/>
    <xf numFmtId="2" fontId="7" fillId="0" borderId="0" xfId="0" applyNumberFormat="1" applyFont="1"/>
    <xf numFmtId="0" fontId="0" fillId="2" borderId="0" xfId="0" applyFill="1"/>
    <xf numFmtId="20" fontId="0" fillId="2" borderId="0" xfId="0" applyNumberFormat="1" applyFill="1"/>
    <xf numFmtId="0" fontId="7" fillId="2" borderId="0" xfId="0" applyFont="1" applyFill="1"/>
    <xf numFmtId="2" fontId="4" fillId="2" borderId="0" xfId="0" applyNumberFormat="1" applyFont="1" applyFill="1"/>
    <xf numFmtId="2" fontId="7" fillId="2" borderId="0" xfId="0" applyNumberFormat="1" applyFont="1" applyFill="1"/>
    <xf numFmtId="2" fontId="0" fillId="2" borderId="0" xfId="0" applyNumberFormat="1" applyFill="1"/>
    <xf numFmtId="0" fontId="2" fillId="2" borderId="0" xfId="0" applyFont="1" applyFill="1"/>
    <xf numFmtId="2" fontId="2" fillId="0" borderId="0" xfId="0" applyNumberFormat="1" applyFont="1"/>
    <xf numFmtId="165" fontId="0" fillId="2" borderId="0" xfId="0" applyNumberFormat="1" applyFill="1"/>
    <xf numFmtId="164" fontId="0" fillId="2" borderId="0" xfId="0" applyNumberFormat="1" applyFill="1"/>
    <xf numFmtId="1" fontId="0" fillId="2" borderId="0" xfId="0" applyNumberFormat="1" applyFill="1"/>
    <xf numFmtId="49" fontId="2" fillId="0" borderId="0" xfId="0" applyNumberFormat="1" applyFont="1" applyAlignment="1">
      <alignment horizontal="right"/>
    </xf>
    <xf numFmtId="49" fontId="5" fillId="2" borderId="0" xfId="0" applyNumberFormat="1" applyFont="1" applyFill="1" applyAlignment="1">
      <alignment horizontal="righ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6" fillId="2" borderId="0" xfId="0" applyNumberFormat="1" applyFont="1" applyFill="1" applyAlignment="1">
      <alignment horizontal="right"/>
    </xf>
    <xf numFmtId="49" fontId="6" fillId="0" borderId="0" xfId="0" applyNumberFormat="1" applyFont="1" applyAlignment="1">
      <alignment horizontal="right"/>
    </xf>
    <xf numFmtId="2" fontId="2" fillId="2" borderId="0" xfId="0" applyNumberFormat="1" applyFont="1" applyFill="1"/>
    <xf numFmtId="0" fontId="0" fillId="2" borderId="2" xfId="0" applyFill="1" applyBorder="1"/>
    <xf numFmtId="20" fontId="0" fillId="2" borderId="2" xfId="0" applyNumberFormat="1" applyFill="1" applyBorder="1"/>
    <xf numFmtId="165" fontId="0" fillId="2" borderId="2" xfId="0" applyNumberFormat="1" applyFill="1" applyBorder="1"/>
    <xf numFmtId="2" fontId="0" fillId="2" borderId="2" xfId="0" applyNumberFormat="1" applyFill="1" applyBorder="1"/>
    <xf numFmtId="164" fontId="0" fillId="2" borderId="2" xfId="0" applyNumberFormat="1" applyFill="1" applyBorder="1"/>
    <xf numFmtId="2" fontId="7" fillId="2" borderId="2" xfId="0" applyNumberFormat="1" applyFont="1" applyFill="1" applyBorder="1"/>
    <xf numFmtId="2" fontId="0" fillId="0" borderId="2" xfId="0" applyNumberFormat="1" applyBorder="1"/>
    <xf numFmtId="165" fontId="2" fillId="2" borderId="0" xfId="0" applyNumberFormat="1" applyFont="1" applyFill="1"/>
    <xf numFmtId="164" fontId="2" fillId="0" borderId="0" xfId="0" applyNumberFormat="1" applyFont="1"/>
    <xf numFmtId="0" fontId="2" fillId="2" borderId="2" xfId="0" applyFont="1" applyFill="1" applyBorder="1"/>
    <xf numFmtId="1" fontId="2" fillId="0" borderId="0" xfId="0" applyNumberFormat="1" applyFont="1"/>
    <xf numFmtId="2" fontId="4" fillId="0" borderId="1" xfId="0" applyNumberFormat="1" applyFont="1" applyBorder="1"/>
    <xf numFmtId="2" fontId="2" fillId="0" borderId="0" xfId="0" applyNumberFormat="1" applyFont="1" applyAlignment="1">
      <alignment horizontal="right"/>
    </xf>
    <xf numFmtId="0" fontId="2" fillId="2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9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2" fillId="0" borderId="1" xfId="0" applyFont="1" applyBorder="1"/>
    <xf numFmtId="2" fontId="4" fillId="0" borderId="2" xfId="0" applyNumberFormat="1" applyFont="1" applyBorder="1"/>
    <xf numFmtId="0" fontId="2" fillId="0" borderId="2" xfId="0" applyFont="1" applyBorder="1"/>
    <xf numFmtId="2" fontId="9" fillId="0" borderId="0" xfId="0" applyNumberFormat="1" applyFont="1" applyAlignment="1">
      <alignment horizontal="right"/>
    </xf>
    <xf numFmtId="2" fontId="9" fillId="2" borderId="0" xfId="0" applyNumberFormat="1" applyFont="1" applyFill="1" applyAlignment="1">
      <alignment horizontal="right"/>
    </xf>
    <xf numFmtId="2" fontId="9" fillId="2" borderId="2" xfId="0" applyNumberFormat="1" applyFont="1" applyFill="1" applyBorder="1" applyAlignment="1">
      <alignment horizontal="right"/>
    </xf>
    <xf numFmtId="1" fontId="9" fillId="0" borderId="0" xfId="0" applyNumberFormat="1" applyFont="1" applyAlignment="1">
      <alignment horizontal="right"/>
    </xf>
    <xf numFmtId="1" fontId="9" fillId="2" borderId="0" xfId="0" applyNumberFormat="1" applyFont="1" applyFill="1" applyAlignment="1">
      <alignment horizontal="right"/>
    </xf>
    <xf numFmtId="1" fontId="9" fillId="2" borderId="2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8" fillId="0" borderId="0" xfId="0" applyFont="1"/>
    <xf numFmtId="0" fontId="10" fillId="0" borderId="0" xfId="0" applyFont="1"/>
    <xf numFmtId="0" fontId="5" fillId="2" borderId="0" xfId="0" applyFont="1" applyFill="1"/>
    <xf numFmtId="2" fontId="5" fillId="0" borderId="0" xfId="0" applyNumberFormat="1" applyFont="1" applyAlignment="1">
      <alignment horizontal="right"/>
    </xf>
    <xf numFmtId="0" fontId="5" fillId="0" borderId="0" xfId="0" applyFont="1"/>
    <xf numFmtId="0" fontId="11" fillId="2" borderId="0" xfId="0" applyFont="1" applyFill="1" applyAlignment="1">
      <alignment horizontal="right"/>
    </xf>
    <xf numFmtId="0" fontId="11" fillId="2" borderId="0" xfId="0" applyFont="1" applyFill="1"/>
    <xf numFmtId="2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2" fontId="12" fillId="0" borderId="0" xfId="0" applyNumberFormat="1" applyFont="1"/>
    <xf numFmtId="0" fontId="13" fillId="0" borderId="0" xfId="0" applyFont="1"/>
    <xf numFmtId="2" fontId="11" fillId="2" borderId="0" xfId="0" applyNumberFormat="1" applyFont="1" applyFill="1" applyAlignment="1">
      <alignment horizontal="right"/>
    </xf>
    <xf numFmtId="2" fontId="5" fillId="2" borderId="0" xfId="0" applyNumberFormat="1" applyFont="1" applyFill="1" applyAlignment="1">
      <alignment horizontal="right"/>
    </xf>
    <xf numFmtId="0" fontId="8" fillId="2" borderId="0" xfId="0" applyFont="1" applyFill="1"/>
    <xf numFmtId="2" fontId="8" fillId="2" borderId="0" xfId="0" applyNumberFormat="1" applyFont="1" applyFill="1"/>
    <xf numFmtId="164" fontId="12" fillId="2" borderId="0" xfId="0" applyNumberFormat="1" applyFont="1" applyFill="1"/>
    <xf numFmtId="0" fontId="12" fillId="2" borderId="0" xfId="0" applyFont="1" applyFill="1"/>
    <xf numFmtId="164" fontId="8" fillId="2" borderId="0" xfId="0" applyNumberFormat="1" applyFont="1" applyFill="1"/>
    <xf numFmtId="2" fontId="2" fillId="0" borderId="1" xfId="0" applyNumberFormat="1" applyFont="1" applyBorder="1"/>
    <xf numFmtId="0" fontId="14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/>
    <xf numFmtId="0" fontId="8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164" fontId="18" fillId="0" borderId="0" xfId="0" applyNumberFormat="1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right"/>
      <protection locked="0"/>
    </xf>
    <xf numFmtId="164" fontId="18" fillId="0" borderId="0" xfId="0" applyNumberFormat="1" applyFont="1" applyProtection="1">
      <protection locked="0"/>
    </xf>
    <xf numFmtId="164" fontId="19" fillId="0" borderId="0" xfId="0" applyNumberFormat="1" applyFont="1" applyProtection="1">
      <protection locked="0"/>
    </xf>
    <xf numFmtId="0" fontId="2" fillId="0" borderId="0" xfId="0" applyFont="1" applyAlignment="1">
      <alignment horizontal="right"/>
    </xf>
    <xf numFmtId="0" fontId="1" fillId="0" borderId="0" xfId="1"/>
    <xf numFmtId="0" fontId="19" fillId="0" borderId="0" xfId="1" applyFont="1"/>
    <xf numFmtId="2" fontId="19" fillId="0" borderId="0" xfId="1" applyNumberFormat="1" applyFont="1"/>
    <xf numFmtId="2" fontId="18" fillId="0" borderId="0" xfId="1" applyNumberFormat="1" applyFont="1"/>
    <xf numFmtId="0" fontId="14" fillId="0" borderId="0" xfId="1" applyFont="1"/>
    <xf numFmtId="2" fontId="18" fillId="0" borderId="0" xfId="1" applyNumberFormat="1" applyFont="1" applyProtection="1">
      <protection locked="0"/>
    </xf>
    <xf numFmtId="0" fontId="14" fillId="0" borderId="0" xfId="1" applyFont="1" applyProtection="1">
      <protection locked="0"/>
    </xf>
    <xf numFmtId="2" fontId="19" fillId="0" borderId="0" xfId="1" applyNumberFormat="1" applyFont="1" applyProtection="1">
      <protection locked="0"/>
    </xf>
    <xf numFmtId="0" fontId="19" fillId="0" borderId="0" xfId="1" applyFont="1" applyProtection="1">
      <protection locked="0"/>
    </xf>
    <xf numFmtId="0" fontId="19" fillId="0" borderId="0" xfId="1" applyFont="1" applyAlignment="1" applyProtection="1">
      <alignment horizontal="right"/>
      <protection locked="0"/>
    </xf>
    <xf numFmtId="2" fontId="19" fillId="0" borderId="0" xfId="1" applyNumberFormat="1" applyFont="1" applyAlignment="1" applyProtection="1">
      <alignment horizontal="right"/>
      <protection locked="0"/>
    </xf>
    <xf numFmtId="2" fontId="18" fillId="0" borderId="0" xfId="1" applyNumberFormat="1" applyFont="1" applyAlignment="1" applyProtection="1">
      <alignment horizontal="right"/>
      <protection locked="0"/>
    </xf>
    <xf numFmtId="0" fontId="14" fillId="0" borderId="0" xfId="1" applyFont="1" applyAlignment="1" applyProtection="1">
      <alignment horizontal="right"/>
      <protection locked="0"/>
    </xf>
  </cellXfs>
  <cellStyles count="2">
    <cellStyle name="Normal" xfId="0" builtinId="0"/>
    <cellStyle name="Normal 2" xfId="1" xr:uid="{FC58E609-739C-B843-BFC1-763BF0C0C3E3}"/>
  </cellStyles>
  <dxfs count="0"/>
  <tableStyles count="0" defaultTableStyle="TableStyleMedium2" defaultPivotStyle="PivotStyleLight16"/>
  <colors>
    <mruColors>
      <color rgb="FF00FA00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</a:t>
            </a:r>
            <a:r>
              <a:rPr lang="en-US" baseline="0"/>
              <a:t> selection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'Fig9'!$H$1</c:f>
              <c:strCache>
                <c:ptCount val="1"/>
                <c:pt idx="0">
                  <c:v>robot_n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'Fig9'!$J$1:$J$19</c:f>
                <c:numCache>
                  <c:formatCode>General</c:formatCode>
                  <c:ptCount val="19"/>
                  <c:pt idx="0">
                    <c:v>0</c:v>
                  </c:pt>
                  <c:pt idx="1">
                    <c:v>0.27535221081371392</c:v>
                  </c:pt>
                  <c:pt idx="2">
                    <c:v>5.0484254971228423E-2</c:v>
                  </c:pt>
                  <c:pt idx="3">
                    <c:v>0</c:v>
                  </c:pt>
                  <c:pt idx="4">
                    <c:v>3.42100265127053</c:v>
                  </c:pt>
                  <c:pt idx="5">
                    <c:v>0.21292078339138243</c:v>
                  </c:pt>
                  <c:pt idx="6">
                    <c:v>0.57979999999999998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</c:numCache>
              </c:numRef>
            </c:plus>
            <c:minus>
              <c:numRef>
                <c:f>'Fig9'!$J$1:$J$19</c:f>
                <c:numCache>
                  <c:formatCode>General</c:formatCode>
                  <c:ptCount val="19"/>
                  <c:pt idx="0">
                    <c:v>0</c:v>
                  </c:pt>
                  <c:pt idx="1">
                    <c:v>0.27535221081371392</c:v>
                  </c:pt>
                  <c:pt idx="2">
                    <c:v>5.0484254971228423E-2</c:v>
                  </c:pt>
                  <c:pt idx="3">
                    <c:v>0</c:v>
                  </c:pt>
                  <c:pt idx="4">
                    <c:v>3.42100265127053</c:v>
                  </c:pt>
                  <c:pt idx="5">
                    <c:v>0.21292078339138243</c:v>
                  </c:pt>
                  <c:pt idx="6">
                    <c:v>0.57979999999999998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'Fig9'!$G$2:$G$19</c:f>
              <c:numCache>
                <c:formatCode>0.000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xVal>
          <c:yVal>
            <c:numRef>
              <c:f>'Fig9'!$H$2:$H$19</c:f>
              <c:numCache>
                <c:formatCode>0.000</c:formatCode>
                <c:ptCount val="18"/>
                <c:pt idx="0">
                  <c:v>58.572199999999995</c:v>
                </c:pt>
                <c:pt idx="1">
                  <c:v>10.6904</c:v>
                </c:pt>
                <c:pt idx="2">
                  <c:v>0</c:v>
                </c:pt>
                <c:pt idx="3">
                  <c:v>3.7808000000000002</c:v>
                </c:pt>
                <c:pt idx="4">
                  <c:v>0.27240000000000003</c:v>
                </c:pt>
                <c:pt idx="5">
                  <c:v>0.57979999999999998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E2-5048-BCCF-609047FE7BB3}"/>
            </c:ext>
          </c:extLst>
        </c:ser>
        <c:ser>
          <c:idx val="1"/>
          <c:order val="1"/>
          <c:tx>
            <c:strRef>
              <c:f>'Fig9'!$I$1</c:f>
              <c:strCache>
                <c:ptCount val="1"/>
                <c:pt idx="0">
                  <c:v>disemb_n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'Fig9'!$AB$2:$AB$52</c:f>
              <c:numCache>
                <c:formatCode>General</c:formatCode>
                <c:ptCount val="5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</c:numCache>
            </c:numRef>
          </c:xVal>
          <c:yVal>
            <c:numRef>
              <c:f>'Fig9'!$AC$2:$AC$52</c:f>
              <c:numCache>
                <c:formatCode>General</c:formatCode>
                <c:ptCount val="5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64.218999999999994</c:v>
                </c:pt>
                <c:pt idx="4">
                  <c:v>40.603999999999999</c:v>
                </c:pt>
                <c:pt idx="5">
                  <c:v>31.937999999999999</c:v>
                </c:pt>
                <c:pt idx="6">
                  <c:v>27.673999999999999</c:v>
                </c:pt>
                <c:pt idx="7">
                  <c:v>24.065999999999999</c:v>
                </c:pt>
                <c:pt idx="8">
                  <c:v>20.576000000000001</c:v>
                </c:pt>
                <c:pt idx="9">
                  <c:v>17.321999999999999</c:v>
                </c:pt>
                <c:pt idx="10">
                  <c:v>14.518000000000001</c:v>
                </c:pt>
                <c:pt idx="11">
                  <c:v>13.214</c:v>
                </c:pt>
                <c:pt idx="12">
                  <c:v>12.548</c:v>
                </c:pt>
                <c:pt idx="13">
                  <c:v>10.763999999999999</c:v>
                </c:pt>
                <c:pt idx="14">
                  <c:v>7.6859999999999999</c:v>
                </c:pt>
                <c:pt idx="15">
                  <c:v>4.96</c:v>
                </c:pt>
                <c:pt idx="16">
                  <c:v>4.7350000000000003</c:v>
                </c:pt>
                <c:pt idx="17">
                  <c:v>4.6959999999999997</c:v>
                </c:pt>
                <c:pt idx="18">
                  <c:v>4.6660000000000004</c:v>
                </c:pt>
                <c:pt idx="19">
                  <c:v>4.6269999999999998</c:v>
                </c:pt>
                <c:pt idx="20">
                  <c:v>4.3230000000000004</c:v>
                </c:pt>
                <c:pt idx="21">
                  <c:v>4.3230000000000004</c:v>
                </c:pt>
                <c:pt idx="22">
                  <c:v>4.274</c:v>
                </c:pt>
                <c:pt idx="23">
                  <c:v>4.274</c:v>
                </c:pt>
                <c:pt idx="24">
                  <c:v>4.2539999999999996</c:v>
                </c:pt>
                <c:pt idx="25">
                  <c:v>4.2249999999999996</c:v>
                </c:pt>
                <c:pt idx="26">
                  <c:v>4.2149999999999999</c:v>
                </c:pt>
                <c:pt idx="27">
                  <c:v>4.1959999999999997</c:v>
                </c:pt>
                <c:pt idx="28">
                  <c:v>4.1859999999999999</c:v>
                </c:pt>
                <c:pt idx="29">
                  <c:v>4.1660000000000004</c:v>
                </c:pt>
                <c:pt idx="30">
                  <c:v>3.8719999999999999</c:v>
                </c:pt>
                <c:pt idx="31">
                  <c:v>3.843</c:v>
                </c:pt>
                <c:pt idx="32">
                  <c:v>3.823</c:v>
                </c:pt>
                <c:pt idx="33">
                  <c:v>3.794</c:v>
                </c:pt>
                <c:pt idx="34">
                  <c:v>3.7839999999999998</c:v>
                </c:pt>
                <c:pt idx="35">
                  <c:v>3.7639999999999998</c:v>
                </c:pt>
                <c:pt idx="36">
                  <c:v>3.7349999999999999</c:v>
                </c:pt>
                <c:pt idx="37">
                  <c:v>3.7250000000000001</c:v>
                </c:pt>
                <c:pt idx="38">
                  <c:v>3.7149999999999999</c:v>
                </c:pt>
                <c:pt idx="39">
                  <c:v>3.6859999999999999</c:v>
                </c:pt>
                <c:pt idx="40">
                  <c:v>3.411</c:v>
                </c:pt>
                <c:pt idx="41">
                  <c:v>3.3919999999999999</c:v>
                </c:pt>
                <c:pt idx="42">
                  <c:v>3.3620000000000001</c:v>
                </c:pt>
                <c:pt idx="43">
                  <c:v>3.343</c:v>
                </c:pt>
                <c:pt idx="44">
                  <c:v>3.323</c:v>
                </c:pt>
                <c:pt idx="45">
                  <c:v>3.3039999999999998</c:v>
                </c:pt>
                <c:pt idx="46">
                  <c:v>3.294</c:v>
                </c:pt>
                <c:pt idx="47">
                  <c:v>3.274</c:v>
                </c:pt>
                <c:pt idx="48">
                  <c:v>3.2549999999999999</c:v>
                </c:pt>
                <c:pt idx="49">
                  <c:v>3.1269999999999998</c:v>
                </c:pt>
                <c:pt idx="50">
                  <c:v>3.0880000000000001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E2-5048-BCCF-609047FE7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29631"/>
        <c:axId val="2137307567"/>
      </c:scatterChart>
      <c:valAx>
        <c:axId val="2137329631"/>
        <c:scaling>
          <c:orientation val="minMax"/>
          <c:max val="0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07567"/>
        <c:crosses val="autoZero"/>
        <c:crossBetween val="midCat"/>
        <c:majorUnit val="0.1"/>
      </c:valAx>
      <c:valAx>
        <c:axId val="2137307567"/>
        <c:scaling>
          <c:orientation val="minMax"/>
          <c:max val="1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29631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12A Time to Switch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'Fig12'!$B$2</c:f>
              <c:strCache>
                <c:ptCount val="1"/>
                <c:pt idx="0">
                  <c:v>TS_Soft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'Fig12'!$A$3:$A$19</c:f>
              <c:numCache>
                <c:formatCode>General</c:formatCode>
                <c:ptCount val="17"/>
                <c:pt idx="0">
                  <c:v>0.06</c:v>
                </c:pt>
                <c:pt idx="1">
                  <c:v>0.09</c:v>
                </c:pt>
                <c:pt idx="2">
                  <c:v>0.12</c:v>
                </c:pt>
                <c:pt idx="3">
                  <c:v>0.15</c:v>
                </c:pt>
                <c:pt idx="4">
                  <c:v>0.18</c:v>
                </c:pt>
                <c:pt idx="5">
                  <c:v>0.2</c:v>
                </c:pt>
                <c:pt idx="6">
                  <c:v>0.21</c:v>
                </c:pt>
                <c:pt idx="7">
                  <c:v>0.22</c:v>
                </c:pt>
                <c:pt idx="8">
                  <c:v>0.23</c:v>
                </c:pt>
                <c:pt idx="9">
                  <c:v>0.25</c:v>
                </c:pt>
                <c:pt idx="10">
                  <c:v>0.28000000000000003</c:v>
                </c:pt>
                <c:pt idx="11">
                  <c:v>0.31</c:v>
                </c:pt>
                <c:pt idx="12">
                  <c:v>0.34</c:v>
                </c:pt>
                <c:pt idx="13">
                  <c:v>0.37</c:v>
                </c:pt>
                <c:pt idx="14">
                  <c:v>0.4</c:v>
                </c:pt>
                <c:pt idx="15">
                  <c:v>0.43</c:v>
                </c:pt>
                <c:pt idx="16">
                  <c:v>0.46</c:v>
                </c:pt>
              </c:numCache>
            </c:numRef>
          </c:xVal>
          <c:yVal>
            <c:numRef>
              <c:f>'Fig12'!$B$3:$B$19</c:f>
              <c:numCache>
                <c:formatCode>0.00</c:formatCode>
                <c:ptCount val="17"/>
                <c:pt idx="0">
                  <c:v>35.25</c:v>
                </c:pt>
                <c:pt idx="1">
                  <c:v>36.520000000000003</c:v>
                </c:pt>
                <c:pt idx="2">
                  <c:v>35.4</c:v>
                </c:pt>
                <c:pt idx="3">
                  <c:v>46.03</c:v>
                </c:pt>
                <c:pt idx="4">
                  <c:v>42.24</c:v>
                </c:pt>
                <c:pt idx="5">
                  <c:v>51.66</c:v>
                </c:pt>
                <c:pt idx="6">
                  <c:v>49.87</c:v>
                </c:pt>
                <c:pt idx="7">
                  <c:v>52.9</c:v>
                </c:pt>
                <c:pt idx="8">
                  <c:v>54.38</c:v>
                </c:pt>
                <c:pt idx="9">
                  <c:v>47.11</c:v>
                </c:pt>
                <c:pt idx="10">
                  <c:v>43.6</c:v>
                </c:pt>
                <c:pt idx="11">
                  <c:v>39.68</c:v>
                </c:pt>
                <c:pt idx="12">
                  <c:v>37.380000000000003</c:v>
                </c:pt>
                <c:pt idx="13">
                  <c:v>32.869999999999997</c:v>
                </c:pt>
                <c:pt idx="14">
                  <c:v>29.49</c:v>
                </c:pt>
                <c:pt idx="15">
                  <c:v>24.92</c:v>
                </c:pt>
                <c:pt idx="16">
                  <c:v>25.74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DB-9446-B1BC-30E7CD381C4C}"/>
            </c:ext>
          </c:extLst>
        </c:ser>
        <c:ser>
          <c:idx val="2"/>
          <c:order val="1"/>
          <c:tx>
            <c:strRef>
              <c:f>'Fig12'!$D$2</c:f>
              <c:strCache>
                <c:ptCount val="1"/>
                <c:pt idx="0">
                  <c:v>TS_WTA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'Fig12'!$A$3:$A$19</c:f>
              <c:numCache>
                <c:formatCode>General</c:formatCode>
                <c:ptCount val="17"/>
                <c:pt idx="0">
                  <c:v>0.06</c:v>
                </c:pt>
                <c:pt idx="1">
                  <c:v>0.09</c:v>
                </c:pt>
                <c:pt idx="2">
                  <c:v>0.12</c:v>
                </c:pt>
                <c:pt idx="3">
                  <c:v>0.15</c:v>
                </c:pt>
                <c:pt idx="4">
                  <c:v>0.18</c:v>
                </c:pt>
                <c:pt idx="5">
                  <c:v>0.2</c:v>
                </c:pt>
                <c:pt idx="6">
                  <c:v>0.21</c:v>
                </c:pt>
                <c:pt idx="7">
                  <c:v>0.22</c:v>
                </c:pt>
                <c:pt idx="8">
                  <c:v>0.23</c:v>
                </c:pt>
                <c:pt idx="9">
                  <c:v>0.25</c:v>
                </c:pt>
                <c:pt idx="10">
                  <c:v>0.28000000000000003</c:v>
                </c:pt>
                <c:pt idx="11">
                  <c:v>0.31</c:v>
                </c:pt>
                <c:pt idx="12">
                  <c:v>0.34</c:v>
                </c:pt>
                <c:pt idx="13">
                  <c:v>0.37</c:v>
                </c:pt>
                <c:pt idx="14">
                  <c:v>0.4</c:v>
                </c:pt>
                <c:pt idx="15">
                  <c:v>0.43</c:v>
                </c:pt>
                <c:pt idx="16">
                  <c:v>0.46</c:v>
                </c:pt>
              </c:numCache>
            </c:numRef>
          </c:xVal>
          <c:yVal>
            <c:numRef>
              <c:f>'Fig12'!$D$3:$D$19</c:f>
              <c:numCache>
                <c:formatCode>0.00</c:formatCode>
                <c:ptCount val="17"/>
                <c:pt idx="0">
                  <c:v>39.01</c:v>
                </c:pt>
                <c:pt idx="1">
                  <c:v>37.32</c:v>
                </c:pt>
                <c:pt idx="2">
                  <c:v>39.508000000000003</c:v>
                </c:pt>
                <c:pt idx="3">
                  <c:v>45.54</c:v>
                </c:pt>
                <c:pt idx="4">
                  <c:v>45.572000000000003</c:v>
                </c:pt>
                <c:pt idx="5">
                  <c:v>50.927999999999997</c:v>
                </c:pt>
                <c:pt idx="6">
                  <c:v>50.752000000000002</c:v>
                </c:pt>
                <c:pt idx="7">
                  <c:v>56.11</c:v>
                </c:pt>
                <c:pt idx="8">
                  <c:v>54.152000000000001</c:v>
                </c:pt>
                <c:pt idx="9">
                  <c:v>55.415999999999997</c:v>
                </c:pt>
                <c:pt idx="10">
                  <c:v>51.51</c:v>
                </c:pt>
                <c:pt idx="11">
                  <c:v>49.811999999999998</c:v>
                </c:pt>
                <c:pt idx="12">
                  <c:v>50.054000000000002</c:v>
                </c:pt>
                <c:pt idx="13">
                  <c:v>42.996000000000002</c:v>
                </c:pt>
                <c:pt idx="14">
                  <c:v>47.386000000000003</c:v>
                </c:pt>
                <c:pt idx="15">
                  <c:v>41.646000000000001</c:v>
                </c:pt>
                <c:pt idx="16">
                  <c:v>40.706000000000003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DB-9446-B1BC-30E7CD381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188704"/>
        <c:axId val="569669216"/>
      </c:scatterChart>
      <c:valAx>
        <c:axId val="57018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69216"/>
        <c:crosses val="autoZero"/>
        <c:crossBetween val="midCat"/>
      </c:valAx>
      <c:valAx>
        <c:axId val="56966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18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12B Number of</a:t>
            </a:r>
            <a:r>
              <a:rPr lang="en-GB" baseline="0"/>
              <a:t> Bouts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'Fig12'!$F$2</c:f>
              <c:strCache>
                <c:ptCount val="1"/>
                <c:pt idx="0">
                  <c:v>NB_Soft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'Fig12'!$A$3:$A$19</c:f>
              <c:numCache>
                <c:formatCode>General</c:formatCode>
                <c:ptCount val="17"/>
                <c:pt idx="0">
                  <c:v>0.06</c:v>
                </c:pt>
                <c:pt idx="1">
                  <c:v>0.09</c:v>
                </c:pt>
                <c:pt idx="2">
                  <c:v>0.12</c:v>
                </c:pt>
                <c:pt idx="3">
                  <c:v>0.15</c:v>
                </c:pt>
                <c:pt idx="4">
                  <c:v>0.18</c:v>
                </c:pt>
                <c:pt idx="5">
                  <c:v>0.2</c:v>
                </c:pt>
                <c:pt idx="6">
                  <c:v>0.21</c:v>
                </c:pt>
                <c:pt idx="7">
                  <c:v>0.22</c:v>
                </c:pt>
                <c:pt idx="8">
                  <c:v>0.23</c:v>
                </c:pt>
                <c:pt idx="9">
                  <c:v>0.25</c:v>
                </c:pt>
                <c:pt idx="10">
                  <c:v>0.28000000000000003</c:v>
                </c:pt>
                <c:pt idx="11">
                  <c:v>0.31</c:v>
                </c:pt>
                <c:pt idx="12">
                  <c:v>0.34</c:v>
                </c:pt>
                <c:pt idx="13">
                  <c:v>0.37</c:v>
                </c:pt>
                <c:pt idx="14">
                  <c:v>0.4</c:v>
                </c:pt>
                <c:pt idx="15">
                  <c:v>0.43</c:v>
                </c:pt>
                <c:pt idx="16">
                  <c:v>0.46</c:v>
                </c:pt>
              </c:numCache>
            </c:numRef>
          </c:xVal>
          <c:yVal>
            <c:numRef>
              <c:f>'Fig12'!$F$3:$F$19</c:f>
              <c:numCache>
                <c:formatCode>General</c:formatCode>
                <c:ptCount val="17"/>
                <c:pt idx="3">
                  <c:v>9</c:v>
                </c:pt>
                <c:pt idx="4">
                  <c:v>10.4</c:v>
                </c:pt>
                <c:pt idx="5">
                  <c:v>12.4</c:v>
                </c:pt>
                <c:pt idx="6">
                  <c:v>10.199999999999999</c:v>
                </c:pt>
                <c:pt idx="7">
                  <c:v>12.2</c:v>
                </c:pt>
                <c:pt idx="8">
                  <c:v>8.1999999999999993</c:v>
                </c:pt>
                <c:pt idx="9">
                  <c:v>10.6</c:v>
                </c:pt>
                <c:pt idx="10">
                  <c:v>10.6</c:v>
                </c:pt>
                <c:pt idx="11">
                  <c:v>9.8000000000000007</c:v>
                </c:pt>
                <c:pt idx="12">
                  <c:v>11</c:v>
                </c:pt>
                <c:pt idx="13">
                  <c:v>10.6</c:v>
                </c:pt>
                <c:pt idx="14">
                  <c:v>19.5</c:v>
                </c:pt>
                <c:pt idx="15">
                  <c:v>22.6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1F2-434C-9D0C-22DCB9697875}"/>
            </c:ext>
          </c:extLst>
        </c:ser>
        <c:ser>
          <c:idx val="6"/>
          <c:order val="1"/>
          <c:tx>
            <c:strRef>
              <c:f>'Fig12'!$H$2</c:f>
              <c:strCache>
                <c:ptCount val="1"/>
                <c:pt idx="0">
                  <c:v>NB_WTA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'Fig12'!$A$3:$A$19</c:f>
              <c:numCache>
                <c:formatCode>General</c:formatCode>
                <c:ptCount val="17"/>
                <c:pt idx="0">
                  <c:v>0.06</c:v>
                </c:pt>
                <c:pt idx="1">
                  <c:v>0.09</c:v>
                </c:pt>
                <c:pt idx="2">
                  <c:v>0.12</c:v>
                </c:pt>
                <c:pt idx="3">
                  <c:v>0.15</c:v>
                </c:pt>
                <c:pt idx="4">
                  <c:v>0.18</c:v>
                </c:pt>
                <c:pt idx="5">
                  <c:v>0.2</c:v>
                </c:pt>
                <c:pt idx="6">
                  <c:v>0.21</c:v>
                </c:pt>
                <c:pt idx="7">
                  <c:v>0.22</c:v>
                </c:pt>
                <c:pt idx="8">
                  <c:v>0.23</c:v>
                </c:pt>
                <c:pt idx="9">
                  <c:v>0.25</c:v>
                </c:pt>
                <c:pt idx="10">
                  <c:v>0.28000000000000003</c:v>
                </c:pt>
                <c:pt idx="11">
                  <c:v>0.31</c:v>
                </c:pt>
                <c:pt idx="12">
                  <c:v>0.34</c:v>
                </c:pt>
                <c:pt idx="13">
                  <c:v>0.37</c:v>
                </c:pt>
                <c:pt idx="14">
                  <c:v>0.4</c:v>
                </c:pt>
                <c:pt idx="15">
                  <c:v>0.43</c:v>
                </c:pt>
                <c:pt idx="16">
                  <c:v>0.46</c:v>
                </c:pt>
              </c:numCache>
            </c:numRef>
          </c:xVal>
          <c:yVal>
            <c:numRef>
              <c:f>'Fig12'!$H$3:$H$19</c:f>
              <c:numCache>
                <c:formatCode>General</c:formatCode>
                <c:ptCount val="17"/>
                <c:pt idx="14">
                  <c:v>8.1999999999999993</c:v>
                </c:pt>
                <c:pt idx="15">
                  <c:v>10.199999999999999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1F2-434C-9D0C-22DCB9697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88720"/>
        <c:axId val="54790608"/>
      </c:scatterChart>
      <c:valAx>
        <c:axId val="565088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90608"/>
        <c:crosses val="autoZero"/>
        <c:crossBetween val="midCat"/>
      </c:valAx>
      <c:valAx>
        <c:axId val="5479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088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Partial selection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'Fig9'!$K$1</c:f>
              <c:strCache>
                <c:ptCount val="1"/>
                <c:pt idx="0">
                  <c:v>robot_p</c:v>
                </c:pt>
              </c:strCache>
            </c:strRef>
          </c:tx>
          <c:spPr>
            <a:ln w="158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'Fig9'!$M$1:$M$19</c:f>
                <c:numCache>
                  <c:formatCode>General</c:formatCode>
                  <c:ptCount val="19"/>
                  <c:pt idx="0">
                    <c:v>0</c:v>
                  </c:pt>
                  <c:pt idx="1">
                    <c:v>0.27535221081371386</c:v>
                  </c:pt>
                  <c:pt idx="2">
                    <c:v>5.0484254971229055E-2</c:v>
                  </c:pt>
                  <c:pt idx="3">
                    <c:v>0</c:v>
                  </c:pt>
                  <c:pt idx="4">
                    <c:v>3.3946927401460081</c:v>
                  </c:pt>
                  <c:pt idx="5">
                    <c:v>6.0682164051721195</c:v>
                  </c:pt>
                  <c:pt idx="6">
                    <c:v>3.7727050507560311</c:v>
                  </c:pt>
                  <c:pt idx="7">
                    <c:v>1.1100336030949678</c:v>
                  </c:pt>
                  <c:pt idx="8">
                    <c:v>1.7980457335674198</c:v>
                  </c:pt>
                  <c:pt idx="9">
                    <c:v>1.4511672543163312</c:v>
                  </c:pt>
                  <c:pt idx="10">
                    <c:v>1.0765098048787107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</c:numCache>
              </c:numRef>
            </c:plus>
            <c:minus>
              <c:numRef>
                <c:f>'Fig9'!$M$1:$M$19</c:f>
                <c:numCache>
                  <c:formatCode>General</c:formatCode>
                  <c:ptCount val="19"/>
                  <c:pt idx="0">
                    <c:v>0</c:v>
                  </c:pt>
                  <c:pt idx="1">
                    <c:v>0.27535221081371386</c:v>
                  </c:pt>
                  <c:pt idx="2">
                    <c:v>5.0484254971229055E-2</c:v>
                  </c:pt>
                  <c:pt idx="3">
                    <c:v>0</c:v>
                  </c:pt>
                  <c:pt idx="4">
                    <c:v>3.3946927401460081</c:v>
                  </c:pt>
                  <c:pt idx="5">
                    <c:v>6.0682164051721195</c:v>
                  </c:pt>
                  <c:pt idx="6">
                    <c:v>3.7727050507560311</c:v>
                  </c:pt>
                  <c:pt idx="7">
                    <c:v>1.1100336030949678</c:v>
                  </c:pt>
                  <c:pt idx="8">
                    <c:v>1.7980457335674198</c:v>
                  </c:pt>
                  <c:pt idx="9">
                    <c:v>1.4511672543163312</c:v>
                  </c:pt>
                  <c:pt idx="10">
                    <c:v>1.0765098048787107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'Fig9'!$G$2:$G$19</c:f>
              <c:numCache>
                <c:formatCode>0.000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xVal>
          <c:yVal>
            <c:numRef>
              <c:f>'Fig9'!$K$2:$K$19</c:f>
              <c:numCache>
                <c:formatCode>0.000</c:formatCode>
                <c:ptCount val="18"/>
                <c:pt idx="0">
                  <c:v>41.427799999999998</c:v>
                </c:pt>
                <c:pt idx="1">
                  <c:v>89.309600000000003</c:v>
                </c:pt>
                <c:pt idx="2">
                  <c:v>100</c:v>
                </c:pt>
                <c:pt idx="3">
                  <c:v>95.679999999999993</c:v>
                </c:pt>
                <c:pt idx="4">
                  <c:v>49.338199999999993</c:v>
                </c:pt>
                <c:pt idx="5">
                  <c:v>27.915999999999997</c:v>
                </c:pt>
                <c:pt idx="6">
                  <c:v>10.85</c:v>
                </c:pt>
                <c:pt idx="7">
                  <c:v>5.2025999999999994</c:v>
                </c:pt>
                <c:pt idx="8">
                  <c:v>4.3109999999999999</c:v>
                </c:pt>
                <c:pt idx="9">
                  <c:v>2.6176000000000004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78-1E47-A092-E24DA82B53E9}"/>
            </c:ext>
          </c:extLst>
        </c:ser>
        <c:ser>
          <c:idx val="1"/>
          <c:order val="1"/>
          <c:tx>
            <c:strRef>
              <c:f>'Fig9'!$L$1</c:f>
              <c:strCache>
                <c:ptCount val="1"/>
                <c:pt idx="0">
                  <c:v>disem_p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'Fig9'!$AB$2:$AB$52</c:f>
              <c:numCache>
                <c:formatCode>General</c:formatCode>
                <c:ptCount val="5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</c:numCache>
            </c:numRef>
          </c:xVal>
          <c:yVal>
            <c:numRef>
              <c:f>'Fig9'!$AD$2:$AD$52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35.780999999999999</c:v>
                </c:pt>
                <c:pt idx="4">
                  <c:v>59.396000000000001</c:v>
                </c:pt>
                <c:pt idx="5">
                  <c:v>68.061999999999998</c:v>
                </c:pt>
                <c:pt idx="6">
                  <c:v>72.325999999999993</c:v>
                </c:pt>
                <c:pt idx="7">
                  <c:v>75.933999999999997</c:v>
                </c:pt>
                <c:pt idx="8">
                  <c:v>79.424000000000007</c:v>
                </c:pt>
                <c:pt idx="9">
                  <c:v>82.677999999999997</c:v>
                </c:pt>
                <c:pt idx="10">
                  <c:v>85.481999999999999</c:v>
                </c:pt>
                <c:pt idx="11">
                  <c:v>86.786000000000001</c:v>
                </c:pt>
                <c:pt idx="12">
                  <c:v>77.159000000000006</c:v>
                </c:pt>
                <c:pt idx="13">
                  <c:v>66.415000000000006</c:v>
                </c:pt>
                <c:pt idx="14">
                  <c:v>57.612000000000002</c:v>
                </c:pt>
                <c:pt idx="15">
                  <c:v>49.180999999999997</c:v>
                </c:pt>
                <c:pt idx="16">
                  <c:v>39.436999999999998</c:v>
                </c:pt>
                <c:pt idx="17">
                  <c:v>31.791</c:v>
                </c:pt>
                <c:pt idx="18">
                  <c:v>25.38</c:v>
                </c:pt>
                <c:pt idx="19">
                  <c:v>20.085999999999999</c:v>
                </c:pt>
                <c:pt idx="20">
                  <c:v>16.724</c:v>
                </c:pt>
                <c:pt idx="21">
                  <c:v>13.577</c:v>
                </c:pt>
                <c:pt idx="22">
                  <c:v>10.724</c:v>
                </c:pt>
                <c:pt idx="23">
                  <c:v>7.1559999999999997</c:v>
                </c:pt>
                <c:pt idx="24">
                  <c:v>3.323</c:v>
                </c:pt>
                <c:pt idx="25">
                  <c:v>0.92100000000000004</c:v>
                </c:pt>
                <c:pt idx="26">
                  <c:v>8.7999999999999995E-2</c:v>
                </c:pt>
                <c:pt idx="27">
                  <c:v>0.01</c:v>
                </c:pt>
                <c:pt idx="28">
                  <c:v>0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2.9000000000000001E-2</c:v>
                </c:pt>
                <c:pt idx="33">
                  <c:v>3.9E-2</c:v>
                </c:pt>
                <c:pt idx="34">
                  <c:v>3.9E-2</c:v>
                </c:pt>
                <c:pt idx="35">
                  <c:v>3.9E-2</c:v>
                </c:pt>
                <c:pt idx="36">
                  <c:v>5.8999999999999997E-2</c:v>
                </c:pt>
                <c:pt idx="37">
                  <c:v>4.9000000000000002E-2</c:v>
                </c:pt>
                <c:pt idx="38">
                  <c:v>4.9000000000000002E-2</c:v>
                </c:pt>
                <c:pt idx="39">
                  <c:v>6.9000000000000006E-2</c:v>
                </c:pt>
                <c:pt idx="40">
                  <c:v>5.8999999999999997E-2</c:v>
                </c:pt>
                <c:pt idx="41">
                  <c:v>6.9000000000000006E-2</c:v>
                </c:pt>
                <c:pt idx="42">
                  <c:v>8.7999999999999995E-2</c:v>
                </c:pt>
                <c:pt idx="43">
                  <c:v>9.8000000000000004E-2</c:v>
                </c:pt>
                <c:pt idx="44">
                  <c:v>8.7999999999999995E-2</c:v>
                </c:pt>
                <c:pt idx="45">
                  <c:v>0.108</c:v>
                </c:pt>
                <c:pt idx="46">
                  <c:v>0.108</c:v>
                </c:pt>
                <c:pt idx="47">
                  <c:v>0.127</c:v>
                </c:pt>
                <c:pt idx="48">
                  <c:v>0.11799999999999999</c:v>
                </c:pt>
                <c:pt idx="49">
                  <c:v>0.23499999999999999</c:v>
                </c:pt>
                <c:pt idx="50">
                  <c:v>0.27400000000000002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78-1E47-A092-E24DA82B5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29631"/>
        <c:axId val="2137307567"/>
      </c:scatterChart>
      <c:valAx>
        <c:axId val="2137329631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07567"/>
        <c:crosses val="autoZero"/>
        <c:crossBetween val="midCat"/>
        <c:majorUnit val="0.1"/>
      </c:valAx>
      <c:valAx>
        <c:axId val="2137307567"/>
        <c:scaling>
          <c:orientation val="minMax"/>
          <c:max val="1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29631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Clean selection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'Fig9'!$N$1</c:f>
              <c:strCache>
                <c:ptCount val="1"/>
                <c:pt idx="0">
                  <c:v>robot_c</c:v>
                </c:pt>
              </c:strCache>
            </c:strRef>
          </c:tx>
          <c:spPr>
            <a:ln w="127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'Fig9'!$P$2:$P$19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0.17559088814628165</c:v>
                  </c:pt>
                  <c:pt idx="4">
                    <c:v>5.9548188771783606</c:v>
                  </c:pt>
                  <c:pt idx="5">
                    <c:v>3.9471221085747938</c:v>
                  </c:pt>
                  <c:pt idx="6">
                    <c:v>1.1100336030949707</c:v>
                  </c:pt>
                  <c:pt idx="7">
                    <c:v>1.7980457335674223</c:v>
                  </c:pt>
                  <c:pt idx="8">
                    <c:v>1.4345634318495661</c:v>
                  </c:pt>
                  <c:pt idx="9">
                    <c:v>1.06173539076363</c:v>
                  </c:pt>
                  <c:pt idx="10">
                    <c:v>1.8770258229443735</c:v>
                  </c:pt>
                  <c:pt idx="11">
                    <c:v>0.6796671538334037</c:v>
                  </c:pt>
                  <c:pt idx="12">
                    <c:v>1.6784570116627953</c:v>
                  </c:pt>
                  <c:pt idx="13">
                    <c:v>1.2013545854575973</c:v>
                  </c:pt>
                  <c:pt idx="14">
                    <c:v>0.74926741554667775</c:v>
                  </c:pt>
                  <c:pt idx="15">
                    <c:v>2.0914596481883172</c:v>
                  </c:pt>
                  <c:pt idx="16">
                    <c:v>2.7143112459701446</c:v>
                  </c:pt>
                  <c:pt idx="17">
                    <c:v>8.8528350521174897</c:v>
                  </c:pt>
                </c:numCache>
              </c:numRef>
            </c:plus>
            <c:minus>
              <c:numRef>
                <c:f>'Fig9'!$P$2:$P$19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0.17559088814628165</c:v>
                  </c:pt>
                  <c:pt idx="4">
                    <c:v>5.9548188771783606</c:v>
                  </c:pt>
                  <c:pt idx="5">
                    <c:v>3.9471221085747938</c:v>
                  </c:pt>
                  <c:pt idx="6">
                    <c:v>1.1100336030949707</c:v>
                  </c:pt>
                  <c:pt idx="7">
                    <c:v>1.7980457335674223</c:v>
                  </c:pt>
                  <c:pt idx="8">
                    <c:v>1.4345634318495661</c:v>
                  </c:pt>
                  <c:pt idx="9">
                    <c:v>1.06173539076363</c:v>
                  </c:pt>
                  <c:pt idx="10">
                    <c:v>1.8770258229443735</c:v>
                  </c:pt>
                  <c:pt idx="11">
                    <c:v>0.6796671538334037</c:v>
                  </c:pt>
                  <c:pt idx="12">
                    <c:v>1.6784570116627953</c:v>
                  </c:pt>
                  <c:pt idx="13">
                    <c:v>1.2013545854575973</c:v>
                  </c:pt>
                  <c:pt idx="14">
                    <c:v>0.74926741554667775</c:v>
                  </c:pt>
                  <c:pt idx="15">
                    <c:v>2.0914596481883172</c:v>
                  </c:pt>
                  <c:pt idx="16">
                    <c:v>2.7143112459701446</c:v>
                  </c:pt>
                  <c:pt idx="17">
                    <c:v>8.8528350521174897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'Fig9'!$G$2:$G$19</c:f>
              <c:numCache>
                <c:formatCode>0.000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xVal>
          <c:yVal>
            <c:numRef>
              <c:f>'Fig9'!$N$2:$N$19</c:f>
              <c:numCache>
                <c:formatCode>0.000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0.53939999999999999</c:v>
                </c:pt>
                <c:pt idx="4">
                  <c:v>50.389600000000009</c:v>
                </c:pt>
                <c:pt idx="5">
                  <c:v>71.504199999999997</c:v>
                </c:pt>
                <c:pt idx="6">
                  <c:v>89.15</c:v>
                </c:pt>
                <c:pt idx="7">
                  <c:v>94.79740000000001</c:v>
                </c:pt>
                <c:pt idx="8">
                  <c:v>95.665199999999999</c:v>
                </c:pt>
                <c:pt idx="9">
                  <c:v>97.357799999999997</c:v>
                </c:pt>
                <c:pt idx="10">
                  <c:v>97.046199999999999</c:v>
                </c:pt>
                <c:pt idx="11">
                  <c:v>94.983199999999982</c:v>
                </c:pt>
                <c:pt idx="12">
                  <c:v>91.978800000000007</c:v>
                </c:pt>
                <c:pt idx="13">
                  <c:v>90.606199999999987</c:v>
                </c:pt>
                <c:pt idx="14">
                  <c:v>84.582599999999999</c:v>
                </c:pt>
                <c:pt idx="15">
                  <c:v>73.337599999999995</c:v>
                </c:pt>
                <c:pt idx="16">
                  <c:v>61.916200000000003</c:v>
                </c:pt>
                <c:pt idx="17">
                  <c:v>48.769599999999997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0A-D24E-AADF-D44E69116E3B}"/>
            </c:ext>
          </c:extLst>
        </c:ser>
        <c:ser>
          <c:idx val="1"/>
          <c:order val="1"/>
          <c:tx>
            <c:strRef>
              <c:f>'Fig9'!$O$1</c:f>
              <c:strCache>
                <c:ptCount val="1"/>
                <c:pt idx="0">
                  <c:v>disem_c</c:v>
                </c:pt>
              </c:strCache>
            </c:strRef>
          </c:tx>
          <c:spPr>
            <a:ln w="12700" cap="rnd">
              <a:solidFill>
                <a:schemeClr val="tx1">
                  <a:lumMod val="95000"/>
                  <a:lumOff val="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'Fig9'!$AB$2:$AB$52</c:f>
              <c:numCache>
                <c:formatCode>General</c:formatCode>
                <c:ptCount val="5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</c:numCache>
            </c:numRef>
          </c:xVal>
          <c:yVal>
            <c:numRef>
              <c:f>'Fig9'!$AE$2:$AE$52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10.292999999999999</c:v>
                </c:pt>
                <c:pt idx="13">
                  <c:v>22.821000000000002</c:v>
                </c:pt>
                <c:pt idx="14">
                  <c:v>34.701999999999998</c:v>
                </c:pt>
                <c:pt idx="15">
                  <c:v>45.857999999999997</c:v>
                </c:pt>
                <c:pt idx="16">
                  <c:v>55.828000000000003</c:v>
                </c:pt>
                <c:pt idx="17">
                  <c:v>63.512999999999998</c:v>
                </c:pt>
                <c:pt idx="18">
                  <c:v>69.953999999999994</c:v>
                </c:pt>
                <c:pt idx="19">
                  <c:v>75.287000000000006</c:v>
                </c:pt>
                <c:pt idx="20">
                  <c:v>78.61</c:v>
                </c:pt>
                <c:pt idx="21">
                  <c:v>80.266999999999996</c:v>
                </c:pt>
                <c:pt idx="22">
                  <c:v>80.540999999999997</c:v>
                </c:pt>
                <c:pt idx="23">
                  <c:v>80.247</c:v>
                </c:pt>
                <c:pt idx="24">
                  <c:v>79.394000000000005</c:v>
                </c:pt>
                <c:pt idx="25">
                  <c:v>78.179000000000002</c:v>
                </c:pt>
                <c:pt idx="26">
                  <c:v>76.942999999999998</c:v>
                </c:pt>
                <c:pt idx="27">
                  <c:v>75.718000000000004</c:v>
                </c:pt>
                <c:pt idx="28">
                  <c:v>74.472999999999999</c:v>
                </c:pt>
                <c:pt idx="29">
                  <c:v>73.159000000000006</c:v>
                </c:pt>
                <c:pt idx="30">
                  <c:v>72.188999999999993</c:v>
                </c:pt>
                <c:pt idx="31">
                  <c:v>70.953999999999994</c:v>
                </c:pt>
                <c:pt idx="32">
                  <c:v>69.748000000000005</c:v>
                </c:pt>
                <c:pt idx="33">
                  <c:v>68.572000000000003</c:v>
                </c:pt>
                <c:pt idx="34">
                  <c:v>67.415000000000006</c:v>
                </c:pt>
                <c:pt idx="35">
                  <c:v>66.337000000000003</c:v>
                </c:pt>
                <c:pt idx="36">
                  <c:v>65.228999999999999</c:v>
                </c:pt>
                <c:pt idx="37">
                  <c:v>64.248999999999995</c:v>
                </c:pt>
                <c:pt idx="38">
                  <c:v>63.484000000000002</c:v>
                </c:pt>
                <c:pt idx="39">
                  <c:v>62.68</c:v>
                </c:pt>
                <c:pt idx="40">
                  <c:v>62.151000000000003</c:v>
                </c:pt>
                <c:pt idx="41">
                  <c:v>61.375999999999998</c:v>
                </c:pt>
                <c:pt idx="42">
                  <c:v>60.533000000000001</c:v>
                </c:pt>
                <c:pt idx="43">
                  <c:v>59.749000000000002</c:v>
                </c:pt>
                <c:pt idx="44">
                  <c:v>59.014000000000003</c:v>
                </c:pt>
                <c:pt idx="45">
                  <c:v>58.347000000000001</c:v>
                </c:pt>
                <c:pt idx="46">
                  <c:v>57.591999999999999</c:v>
                </c:pt>
                <c:pt idx="47">
                  <c:v>56.887</c:v>
                </c:pt>
                <c:pt idx="48">
                  <c:v>56.259</c:v>
                </c:pt>
                <c:pt idx="49">
                  <c:v>55.612000000000002</c:v>
                </c:pt>
                <c:pt idx="50">
                  <c:v>55.052999999999997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0A-D24E-AADF-D44E6911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29631"/>
        <c:axId val="2137307567"/>
      </c:scatterChart>
      <c:valAx>
        <c:axId val="2137329631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07567"/>
        <c:crosses val="autoZero"/>
        <c:crossBetween val="midCat"/>
        <c:majorUnit val="0.1"/>
      </c:valAx>
      <c:valAx>
        <c:axId val="213730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296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Distorted selection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'Fig9'!$Q$1</c:f>
              <c:strCache>
                <c:ptCount val="1"/>
                <c:pt idx="0">
                  <c:v>robot_d</c:v>
                </c:pt>
              </c:strCache>
            </c:strRef>
          </c:tx>
          <c:spPr>
            <a:ln w="12700" cap="rnd">
              <a:solidFill>
                <a:srgbClr val="FF4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40FF"/>
              </a:solidFill>
              <a:ln w="9525">
                <a:solidFill>
                  <a:srgbClr val="FF4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'Fig9'!$S$2:$S$19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2.3799999999999998E-2</c:v>
                  </c:pt>
                  <c:pt idx="9">
                    <c:v>2.46E-2</c:v>
                  </c:pt>
                  <c:pt idx="10">
                    <c:v>1.877025822944373</c:v>
                  </c:pt>
                  <c:pt idx="11">
                    <c:v>0.67966715383340448</c:v>
                  </c:pt>
                  <c:pt idx="12">
                    <c:v>1.6060381564583086</c:v>
                  </c:pt>
                  <c:pt idx="13">
                    <c:v>1.4478268404750638</c:v>
                  </c:pt>
                  <c:pt idx="14">
                    <c:v>0.5757796453505456</c:v>
                  </c:pt>
                  <c:pt idx="15">
                    <c:v>2.376548758178552</c:v>
                  </c:pt>
                  <c:pt idx="16">
                    <c:v>2.0930428232599647</c:v>
                  </c:pt>
                  <c:pt idx="17">
                    <c:v>9.6655572969177435</c:v>
                  </c:pt>
                </c:numCache>
              </c:numRef>
            </c:plus>
            <c:minus>
              <c:numRef>
                <c:f>'Fig9'!$S$2:$S$19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2.3799999999999998E-2</c:v>
                  </c:pt>
                  <c:pt idx="9">
                    <c:v>2.46E-2</c:v>
                  </c:pt>
                  <c:pt idx="10">
                    <c:v>1.877025822944373</c:v>
                  </c:pt>
                  <c:pt idx="11">
                    <c:v>0.67966715383340448</c:v>
                  </c:pt>
                  <c:pt idx="12">
                    <c:v>1.6060381564583086</c:v>
                  </c:pt>
                  <c:pt idx="13">
                    <c:v>1.4478268404750638</c:v>
                  </c:pt>
                  <c:pt idx="14">
                    <c:v>0.5757796453505456</c:v>
                  </c:pt>
                  <c:pt idx="15">
                    <c:v>2.376548758178552</c:v>
                  </c:pt>
                  <c:pt idx="16">
                    <c:v>2.0930428232599647</c:v>
                  </c:pt>
                  <c:pt idx="17">
                    <c:v>9.6655572969177435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'Fig9'!$G$2:$G$19</c:f>
              <c:numCache>
                <c:formatCode>0.000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xVal>
          <c:yVal>
            <c:numRef>
              <c:f>'Fig9'!$Q$2:$Q$19</c:f>
              <c:numCache>
                <c:formatCode>0.000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2.3799999999999998E-2</c:v>
                </c:pt>
                <c:pt idx="9">
                  <c:v>2.46E-2</c:v>
                </c:pt>
                <c:pt idx="10">
                  <c:v>2.9537999999999998</c:v>
                </c:pt>
                <c:pt idx="11">
                  <c:v>5.016799999999999</c:v>
                </c:pt>
                <c:pt idx="12">
                  <c:v>7.9233999999999991</c:v>
                </c:pt>
                <c:pt idx="13">
                  <c:v>9.0125999999999991</c:v>
                </c:pt>
                <c:pt idx="14">
                  <c:v>13.881</c:v>
                </c:pt>
                <c:pt idx="15">
                  <c:v>23.463000000000001</c:v>
                </c:pt>
                <c:pt idx="16">
                  <c:v>32.644599999999997</c:v>
                </c:pt>
                <c:pt idx="17">
                  <c:v>47.620400000000004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BE-AA43-9BC7-50C0E2778E6E}"/>
            </c:ext>
          </c:extLst>
        </c:ser>
        <c:ser>
          <c:idx val="1"/>
          <c:order val="1"/>
          <c:tx>
            <c:strRef>
              <c:f>'Fig9'!$R$1</c:f>
              <c:strCache>
                <c:ptCount val="1"/>
                <c:pt idx="0">
                  <c:v>disem_d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15"/>
            <c:marker>
              <c:symbol val="none"/>
            </c:marker>
            <c:bubble3D val="0"/>
            <c:spPr>
              <a:ln w="12700" cap="rnd">
                <a:solidFill>
                  <a:schemeClr val="tx1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6C23-D34A-9F0B-EB2BA161B497}"/>
              </c:ext>
            </c:extLst>
          </c:dPt>
          <c:xVal>
            <c:numRef>
              <c:f>'Fig9'!$AB$2:$AB$52</c:f>
              <c:numCache>
                <c:formatCode>General</c:formatCode>
                <c:ptCount val="5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</c:numCache>
            </c:numRef>
          </c:xVal>
          <c:yVal>
            <c:numRef>
              <c:f>'Fig9'!$AF$2:$AF$52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0.34300000000000003</c:v>
                </c:pt>
                <c:pt idx="21">
                  <c:v>1.833</c:v>
                </c:pt>
                <c:pt idx="22">
                  <c:v>4.46</c:v>
                </c:pt>
                <c:pt idx="23">
                  <c:v>8.3230000000000004</c:v>
                </c:pt>
                <c:pt idx="24">
                  <c:v>12.635999999999999</c:v>
                </c:pt>
                <c:pt idx="25">
                  <c:v>13.999000000000001</c:v>
                </c:pt>
                <c:pt idx="26">
                  <c:v>12.577</c:v>
                </c:pt>
                <c:pt idx="27">
                  <c:v>10.175000000000001</c:v>
                </c:pt>
                <c:pt idx="28">
                  <c:v>8.1950000000000003</c:v>
                </c:pt>
                <c:pt idx="29">
                  <c:v>6.7350000000000003</c:v>
                </c:pt>
                <c:pt idx="30">
                  <c:v>5.8330000000000002</c:v>
                </c:pt>
                <c:pt idx="31">
                  <c:v>5.5090000000000003</c:v>
                </c:pt>
                <c:pt idx="32">
                  <c:v>5.6269999999999998</c:v>
                </c:pt>
                <c:pt idx="33">
                  <c:v>6.0190000000000001</c:v>
                </c:pt>
                <c:pt idx="34">
                  <c:v>6.6369999999999996</c:v>
                </c:pt>
                <c:pt idx="35">
                  <c:v>7.4109999999999996</c:v>
                </c:pt>
                <c:pt idx="36">
                  <c:v>8.2249999999999996</c:v>
                </c:pt>
                <c:pt idx="37">
                  <c:v>8.9209999999999994</c:v>
                </c:pt>
                <c:pt idx="38">
                  <c:v>9.391</c:v>
                </c:pt>
                <c:pt idx="39">
                  <c:v>9.8320000000000007</c:v>
                </c:pt>
                <c:pt idx="40">
                  <c:v>10.313000000000001</c:v>
                </c:pt>
                <c:pt idx="41">
                  <c:v>10.666</c:v>
                </c:pt>
                <c:pt idx="42">
                  <c:v>11.097</c:v>
                </c:pt>
                <c:pt idx="43">
                  <c:v>11.478999999999999</c:v>
                </c:pt>
                <c:pt idx="44">
                  <c:v>11.705</c:v>
                </c:pt>
                <c:pt idx="45">
                  <c:v>11.891</c:v>
                </c:pt>
                <c:pt idx="46">
                  <c:v>12.106999999999999</c:v>
                </c:pt>
                <c:pt idx="47">
                  <c:v>12.303000000000001</c:v>
                </c:pt>
                <c:pt idx="48">
                  <c:v>12.371</c:v>
                </c:pt>
                <c:pt idx="49">
                  <c:v>12.499000000000001</c:v>
                </c:pt>
                <c:pt idx="50">
                  <c:v>12.478999999999999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6BE-AA43-9BC7-50C0E2778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29631"/>
        <c:axId val="2137307567"/>
      </c:scatterChart>
      <c:valAx>
        <c:axId val="2137329631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07567"/>
        <c:crosses val="autoZero"/>
        <c:crossBetween val="midCat"/>
        <c:majorUnit val="0.1"/>
      </c:valAx>
      <c:valAx>
        <c:axId val="2137307567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296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Multiple selection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'Fig9'!$T$1</c:f>
              <c:strCache>
                <c:ptCount val="1"/>
                <c:pt idx="0">
                  <c:v>robot_m</c:v>
                </c:pt>
              </c:strCache>
            </c:strRef>
          </c:tx>
          <c:spPr>
            <a:ln w="127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'Fig9'!$V$2:$V$19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9.7799999999999998E-2</c:v>
                  </c:pt>
                  <c:pt idx="13">
                    <c:v>0.325182656364081</c:v>
                  </c:pt>
                  <c:pt idx="14">
                    <c:v>0.19830516886858982</c:v>
                  </c:pt>
                  <c:pt idx="15">
                    <c:v>1.533473945002001</c:v>
                  </c:pt>
                  <c:pt idx="16">
                    <c:v>1.8797274962078945</c:v>
                  </c:pt>
                  <c:pt idx="17">
                    <c:v>1.0917324947073801</c:v>
                  </c:pt>
                </c:numCache>
              </c:numRef>
            </c:plus>
            <c:minus>
              <c:numRef>
                <c:f>'Fig9'!$V$2:$V$19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9.7799999999999998E-2</c:v>
                  </c:pt>
                  <c:pt idx="13">
                    <c:v>0.325182656364081</c:v>
                  </c:pt>
                  <c:pt idx="14">
                    <c:v>0.19830516886858982</c:v>
                  </c:pt>
                  <c:pt idx="15">
                    <c:v>1.533473945002001</c:v>
                  </c:pt>
                  <c:pt idx="16">
                    <c:v>1.8797274962078945</c:v>
                  </c:pt>
                  <c:pt idx="17">
                    <c:v>1.0917324947073801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'Fig9'!$G$2:$G$19</c:f>
              <c:numCache>
                <c:formatCode>0.000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xVal>
          <c:yVal>
            <c:numRef>
              <c:f>'Fig9'!$T$2:$T$19</c:f>
              <c:numCache>
                <c:formatCode>0.000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9.7799999999999998E-2</c:v>
                </c:pt>
                <c:pt idx="13">
                  <c:v>0.38140000000000002</c:v>
                </c:pt>
                <c:pt idx="14">
                  <c:v>1.5362</c:v>
                </c:pt>
                <c:pt idx="15">
                  <c:v>3.1992000000000003</c:v>
                </c:pt>
                <c:pt idx="16">
                  <c:v>5.4396000000000004</c:v>
                </c:pt>
                <c:pt idx="17">
                  <c:v>3.6097999999999999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1C-7A45-AACC-34A418CF7624}"/>
            </c:ext>
          </c:extLst>
        </c:ser>
        <c:ser>
          <c:idx val="1"/>
          <c:order val="1"/>
          <c:tx>
            <c:strRef>
              <c:f>'Fig9'!$U$1</c:f>
              <c:strCache>
                <c:ptCount val="1"/>
                <c:pt idx="0">
                  <c:v>disem_m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'Fig9'!$AB$2:$AB$52</c:f>
              <c:numCache>
                <c:formatCode>General</c:formatCode>
                <c:ptCount val="5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</c:numCache>
            </c:numRef>
          </c:xVal>
          <c:yVal>
            <c:numRef>
              <c:f>'Fig9'!$AG$2:$AG$52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0.39200000000000002</c:v>
                </c:pt>
                <c:pt idx="25">
                  <c:v>2.6760000000000002</c:v>
                </c:pt>
                <c:pt idx="26">
                  <c:v>6.1760000000000002</c:v>
                </c:pt>
                <c:pt idx="27">
                  <c:v>9.9009999999999998</c:v>
                </c:pt>
                <c:pt idx="28">
                  <c:v>13.146000000000001</c:v>
                </c:pt>
                <c:pt idx="29">
                  <c:v>15.93</c:v>
                </c:pt>
                <c:pt idx="30">
                  <c:v>18.096</c:v>
                </c:pt>
                <c:pt idx="31">
                  <c:v>19.684000000000001</c:v>
                </c:pt>
                <c:pt idx="32">
                  <c:v>20.771999999999998</c:v>
                </c:pt>
                <c:pt idx="33">
                  <c:v>21.576000000000001</c:v>
                </c:pt>
                <c:pt idx="34">
                  <c:v>22.125</c:v>
                </c:pt>
                <c:pt idx="35">
                  <c:v>22.449000000000002</c:v>
                </c:pt>
                <c:pt idx="36">
                  <c:v>22.753</c:v>
                </c:pt>
                <c:pt idx="37">
                  <c:v>23.056999999999999</c:v>
                </c:pt>
                <c:pt idx="38">
                  <c:v>23.36</c:v>
                </c:pt>
                <c:pt idx="39">
                  <c:v>23.733000000000001</c:v>
                </c:pt>
                <c:pt idx="40">
                  <c:v>24.065999999999999</c:v>
                </c:pt>
                <c:pt idx="41">
                  <c:v>24.498000000000001</c:v>
                </c:pt>
                <c:pt idx="42">
                  <c:v>24.919</c:v>
                </c:pt>
                <c:pt idx="43">
                  <c:v>25.331</c:v>
                </c:pt>
                <c:pt idx="44">
                  <c:v>25.87</c:v>
                </c:pt>
                <c:pt idx="45">
                  <c:v>26.35</c:v>
                </c:pt>
                <c:pt idx="46">
                  <c:v>26.899000000000001</c:v>
                </c:pt>
                <c:pt idx="47">
                  <c:v>27.408999999999999</c:v>
                </c:pt>
                <c:pt idx="48">
                  <c:v>27.997</c:v>
                </c:pt>
                <c:pt idx="49">
                  <c:v>28.527000000000001</c:v>
                </c:pt>
                <c:pt idx="50">
                  <c:v>29.105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1C-7A45-AACC-34A418CF7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29631"/>
        <c:axId val="2137307567"/>
      </c:scatterChart>
      <c:valAx>
        <c:axId val="2137329631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07567"/>
        <c:crosses val="autoZero"/>
        <c:crossBetween val="midCat"/>
        <c:majorUnit val="0.1"/>
      </c:valAx>
      <c:valAx>
        <c:axId val="2137307567"/>
        <c:scaling>
          <c:orientation val="minMax"/>
          <c:max val="1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296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Efficiency &amp; Distortion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'Fig9'!$Y$1</c:f>
              <c:strCache>
                <c:ptCount val="1"/>
                <c:pt idx="0">
                  <c:v>eff%</c:v>
                </c:pt>
              </c:strCache>
            </c:strRef>
          </c:tx>
          <c:spPr>
            <a:ln w="12700" cap="rnd">
              <a:solidFill>
                <a:srgbClr val="00FA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FA00"/>
              </a:solidFill>
              <a:ln w="9525">
                <a:solidFill>
                  <a:srgbClr val="00FA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'Fig9'!$V$2:$V$19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9.7799999999999998E-2</c:v>
                  </c:pt>
                  <c:pt idx="13">
                    <c:v>0.325182656364081</c:v>
                  </c:pt>
                  <c:pt idx="14">
                    <c:v>0.19830516886858982</c:v>
                  </c:pt>
                  <c:pt idx="15">
                    <c:v>1.533473945002001</c:v>
                  </c:pt>
                  <c:pt idx="16">
                    <c:v>1.8797274962078945</c:v>
                  </c:pt>
                  <c:pt idx="17">
                    <c:v>1.0917324947073801</c:v>
                  </c:pt>
                </c:numCache>
              </c:numRef>
            </c:plus>
            <c:minus>
              <c:numRef>
                <c:f>'Fig9'!$V$2:$V$19</c:f>
                <c:numCache>
                  <c:formatCode>General</c:formatCode>
                  <c:ptCount val="1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9.7799999999999998E-2</c:v>
                  </c:pt>
                  <c:pt idx="13">
                    <c:v>0.325182656364081</c:v>
                  </c:pt>
                  <c:pt idx="14">
                    <c:v>0.19830516886858982</c:v>
                  </c:pt>
                  <c:pt idx="15">
                    <c:v>1.533473945002001</c:v>
                  </c:pt>
                  <c:pt idx="16">
                    <c:v>1.8797274962078945</c:v>
                  </c:pt>
                  <c:pt idx="17">
                    <c:v>1.0917324947073801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'Fig9'!$G$2:$G$19</c:f>
              <c:numCache>
                <c:formatCode>0.000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xVal>
          <c:yVal>
            <c:numRef>
              <c:f>'Fig9'!$Y$2:$Y$19</c:f>
              <c:numCache>
                <c:formatCode>General</c:formatCode>
                <c:ptCount val="18"/>
                <c:pt idx="0">
                  <c:v>5.6000000000000005</c:v>
                </c:pt>
                <c:pt idx="1">
                  <c:v>26.240000000000002</c:v>
                </c:pt>
                <c:pt idx="2">
                  <c:v>46.560000000000009</c:v>
                </c:pt>
                <c:pt idx="3">
                  <c:v>69.899999999999991</c:v>
                </c:pt>
                <c:pt idx="4">
                  <c:v>87.760000000000019</c:v>
                </c:pt>
                <c:pt idx="5">
                  <c:v>94.94</c:v>
                </c:pt>
                <c:pt idx="6">
                  <c:v>98.08</c:v>
                </c:pt>
                <c:pt idx="7">
                  <c:v>99.3</c:v>
                </c:pt>
                <c:pt idx="8">
                  <c:v>99.48</c:v>
                </c:pt>
                <c:pt idx="9">
                  <c:v>99.720000000000013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AC-EE46-8FC6-8E01D06A7382}"/>
            </c:ext>
          </c:extLst>
        </c:ser>
        <c:ser>
          <c:idx val="1"/>
          <c:order val="1"/>
          <c:tx>
            <c:strRef>
              <c:f>'Fig9'!$Z$1</c:f>
              <c:strCache>
                <c:ptCount val="1"/>
                <c:pt idx="0">
                  <c:v>dist%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'Fig9'!$G$2:$G$19</c:f>
              <c:numCache>
                <c:formatCode>0.000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xVal>
          <c:yVal>
            <c:numRef>
              <c:f>'Fig9'!$Z$2:$Z$19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0.18000000000000002</c:v>
                </c:pt>
                <c:pt idx="10">
                  <c:v>0.42000000000000004</c:v>
                </c:pt>
                <c:pt idx="11">
                  <c:v>0.76</c:v>
                </c:pt>
                <c:pt idx="12">
                  <c:v>1.58</c:v>
                </c:pt>
                <c:pt idx="13">
                  <c:v>2.1</c:v>
                </c:pt>
                <c:pt idx="14">
                  <c:v>3.04</c:v>
                </c:pt>
                <c:pt idx="15">
                  <c:v>5.5399999999999991</c:v>
                </c:pt>
                <c:pt idx="16">
                  <c:v>9.1999999999999993</c:v>
                </c:pt>
                <c:pt idx="17">
                  <c:v>14.679999999999998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AC-EE46-8FC6-8E01D06A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29631"/>
        <c:axId val="2137307567"/>
      </c:scatterChart>
      <c:valAx>
        <c:axId val="2137329631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07567"/>
        <c:crosses val="autoZero"/>
        <c:crossBetween val="midCat"/>
        <c:majorUnit val="0.1"/>
      </c:valAx>
      <c:valAx>
        <c:axId val="2137307567"/>
        <c:scaling>
          <c:orientation val="minMax"/>
          <c:max val="1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296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Success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34014343482214"/>
          <c:y val="0.23166073370501572"/>
          <c:w val="0.80439178395079247"/>
          <c:h val="0.640853479613742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Fig10ab!$B$22</c:f>
              <c:strCache>
                <c:ptCount val="1"/>
                <c:pt idx="0">
                  <c:v>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Fig10ab!$A$23:$A$40</c:f>
              <c:numCache>
                <c:formatCode>General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cat>
          <c:val>
            <c:numRef>
              <c:f>Fig10ab!$B$23:$B$40</c:f>
              <c:numCache>
                <c:formatCode>General</c:formatCode>
                <c:ptCount val="18"/>
                <c:pt idx="0">
                  <c:v>1.4999999999999999E-2</c:v>
                </c:pt>
                <c:pt idx="1">
                  <c:v>1.4999999999999999E-2</c:v>
                </c:pt>
                <c:pt idx="2">
                  <c:v>1.4999999999999999E-2</c:v>
                </c:pt>
                <c:pt idx="3" formatCode="0.00">
                  <c:v>1.4999999999999999E-2</c:v>
                </c:pt>
                <c:pt idx="4" formatCode="0.00">
                  <c:v>0.5</c:v>
                </c:pt>
                <c:pt idx="5" formatCode="0.00">
                  <c:v>0.83333333333333337</c:v>
                </c:pt>
                <c:pt idx="6" formatCode="0.00">
                  <c:v>1</c:v>
                </c:pt>
                <c:pt idx="7" formatCode="0.00">
                  <c:v>1</c:v>
                </c:pt>
                <c:pt idx="8" formatCode="0.00">
                  <c:v>1</c:v>
                </c:pt>
                <c:pt idx="9" formatCode="0.00">
                  <c:v>1</c:v>
                </c:pt>
                <c:pt idx="10" formatCode="0.00">
                  <c:v>1</c:v>
                </c:pt>
                <c:pt idx="11" formatCode="0.00">
                  <c:v>1</c:v>
                </c:pt>
                <c:pt idx="12" formatCode="0.00">
                  <c:v>0.83333333333333337</c:v>
                </c:pt>
                <c:pt idx="13" formatCode="0.00">
                  <c:v>0.83333333333333337</c:v>
                </c:pt>
                <c:pt idx="14" formatCode="0.00">
                  <c:v>1</c:v>
                </c:pt>
                <c:pt idx="15" formatCode="0.00">
                  <c:v>0.41666666666666669</c:v>
                </c:pt>
                <c:pt idx="16" formatCode="0.00">
                  <c:v>0.3125</c:v>
                </c:pt>
                <c:pt idx="17" formatCode="0.00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16-554B-BC8F-6089E4963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-27"/>
        <c:axId val="293773648"/>
        <c:axId val="293780128"/>
      </c:barChart>
      <c:catAx>
        <c:axId val="29377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780128"/>
        <c:crosses val="autoZero"/>
        <c:auto val="1"/>
        <c:lblAlgn val="ctr"/>
        <c:lblOffset val="100"/>
        <c:tickLblSkip val="1"/>
        <c:noMultiLvlLbl val="0"/>
      </c:catAx>
      <c:valAx>
        <c:axId val="293780128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773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Trials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34014343482214"/>
          <c:y val="0.23166073370501572"/>
          <c:w val="0.80439178395079247"/>
          <c:h val="0.640853479613742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Fig10ab!$C$22</c:f>
              <c:strCache>
                <c:ptCount val="1"/>
                <c:pt idx="0">
                  <c:v>Total trials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Fig10ab!$A$23:$A$40</c:f>
              <c:numCache>
                <c:formatCode>General</c:formatCode>
                <c:ptCount val="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0.21000000000000002</c:v>
                </c:pt>
                <c:pt idx="8">
                  <c:v>0.22000000000000003</c:v>
                </c:pt>
                <c:pt idx="9">
                  <c:v>0.23000000000000004</c:v>
                </c:pt>
                <c:pt idx="10">
                  <c:v>0.25</c:v>
                </c:pt>
                <c:pt idx="11">
                  <c:v>0.28000000000000003</c:v>
                </c:pt>
                <c:pt idx="12">
                  <c:v>0.31</c:v>
                </c:pt>
                <c:pt idx="13">
                  <c:v>0.34</c:v>
                </c:pt>
                <c:pt idx="14">
                  <c:v>0.37</c:v>
                </c:pt>
                <c:pt idx="15">
                  <c:v>0.4</c:v>
                </c:pt>
                <c:pt idx="16">
                  <c:v>0.43</c:v>
                </c:pt>
                <c:pt idx="17">
                  <c:v>0.46000000000000008</c:v>
                </c:pt>
              </c:numCache>
            </c:numRef>
          </c:cat>
          <c:val>
            <c:numRef>
              <c:f>Fig10ab!$C$23:$C$40</c:f>
              <c:numCache>
                <c:formatCode>General</c:formatCode>
                <c:ptCount val="18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10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12</c:v>
                </c:pt>
                <c:pt idx="16">
                  <c:v>16</c:v>
                </c:pt>
                <c:pt idx="1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81-224D-A275-A696E444F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-27"/>
        <c:axId val="293773648"/>
        <c:axId val="293780128"/>
      </c:barChart>
      <c:catAx>
        <c:axId val="29377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780128"/>
        <c:crosses val="autoZero"/>
        <c:auto val="1"/>
        <c:lblAlgn val="ctr"/>
        <c:lblOffset val="100"/>
        <c:noMultiLvlLbl val="0"/>
      </c:catAx>
      <c:valAx>
        <c:axId val="29378012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773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Pt>
            <c:idx val="18"/>
            <c:invertIfNegative val="0"/>
            <c:bubble3D val="0"/>
            <c:spPr>
              <a:solidFill>
                <a:schemeClr val="accent1">
                  <a:alpha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ADF-A444-A516-172DBCCBDCDE}"/>
              </c:ext>
            </c:extLst>
          </c:dPt>
          <c:xVal>
            <c:numRef>
              <c:f>Fig10c!$B$24:$B$149</c:f>
              <c:numCache>
                <c:formatCode>General</c:formatCode>
                <c:ptCount val="126"/>
                <c:pt idx="0">
                  <c:v>0.46000000000000008</c:v>
                </c:pt>
                <c:pt idx="1">
                  <c:v>0.43</c:v>
                </c:pt>
                <c:pt idx="2">
                  <c:v>0.4</c:v>
                </c:pt>
                <c:pt idx="3">
                  <c:v>0.37</c:v>
                </c:pt>
                <c:pt idx="4">
                  <c:v>0.34</c:v>
                </c:pt>
                <c:pt idx="5">
                  <c:v>0.31</c:v>
                </c:pt>
                <c:pt idx="6">
                  <c:v>0.28000000000000003</c:v>
                </c:pt>
                <c:pt idx="7">
                  <c:v>0.25</c:v>
                </c:pt>
                <c:pt idx="8">
                  <c:v>0.23000000000000004</c:v>
                </c:pt>
                <c:pt idx="9">
                  <c:v>0.22000000000000003</c:v>
                </c:pt>
                <c:pt idx="10">
                  <c:v>0.21000000000000002</c:v>
                </c:pt>
                <c:pt idx="11">
                  <c:v>0.2</c:v>
                </c:pt>
                <c:pt idx="12">
                  <c:v>0.18</c:v>
                </c:pt>
                <c:pt idx="13">
                  <c:v>0.15</c:v>
                </c:pt>
                <c:pt idx="14">
                  <c:v>0.12</c:v>
                </c:pt>
                <c:pt idx="15">
                  <c:v>0.09</c:v>
                </c:pt>
                <c:pt idx="16">
                  <c:v>0.06</c:v>
                </c:pt>
                <c:pt idx="17">
                  <c:v>0.03</c:v>
                </c:pt>
                <c:pt idx="18">
                  <c:v>0.46000000000000008</c:v>
                </c:pt>
                <c:pt idx="19">
                  <c:v>0.43</c:v>
                </c:pt>
                <c:pt idx="20">
                  <c:v>0.4</c:v>
                </c:pt>
                <c:pt idx="21">
                  <c:v>0.37</c:v>
                </c:pt>
                <c:pt idx="22">
                  <c:v>0.34</c:v>
                </c:pt>
                <c:pt idx="23">
                  <c:v>0.31</c:v>
                </c:pt>
                <c:pt idx="24">
                  <c:v>0.28000000000000003</c:v>
                </c:pt>
                <c:pt idx="25">
                  <c:v>0.25</c:v>
                </c:pt>
                <c:pt idx="26">
                  <c:v>0.23000000000000004</c:v>
                </c:pt>
                <c:pt idx="27">
                  <c:v>0.22000000000000003</c:v>
                </c:pt>
                <c:pt idx="28">
                  <c:v>0.21000000000000002</c:v>
                </c:pt>
                <c:pt idx="29">
                  <c:v>0.2</c:v>
                </c:pt>
                <c:pt idx="30">
                  <c:v>0.18</c:v>
                </c:pt>
                <c:pt idx="31">
                  <c:v>0.15</c:v>
                </c:pt>
                <c:pt idx="32">
                  <c:v>0.12</c:v>
                </c:pt>
                <c:pt idx="33">
                  <c:v>0.09</c:v>
                </c:pt>
                <c:pt idx="34">
                  <c:v>0.06</c:v>
                </c:pt>
                <c:pt idx="35">
                  <c:v>0.03</c:v>
                </c:pt>
                <c:pt idx="36">
                  <c:v>0.46000000000000008</c:v>
                </c:pt>
                <c:pt idx="37">
                  <c:v>0.43</c:v>
                </c:pt>
                <c:pt idx="38">
                  <c:v>0.4</c:v>
                </c:pt>
                <c:pt idx="39">
                  <c:v>0.37</c:v>
                </c:pt>
                <c:pt idx="40">
                  <c:v>0.34</c:v>
                </c:pt>
                <c:pt idx="41">
                  <c:v>0.31</c:v>
                </c:pt>
                <c:pt idx="42">
                  <c:v>0.28000000000000003</c:v>
                </c:pt>
                <c:pt idx="43">
                  <c:v>0.25</c:v>
                </c:pt>
                <c:pt idx="44">
                  <c:v>0.23000000000000004</c:v>
                </c:pt>
                <c:pt idx="45">
                  <c:v>0.22000000000000003</c:v>
                </c:pt>
                <c:pt idx="46">
                  <c:v>0.21000000000000002</c:v>
                </c:pt>
                <c:pt idx="47">
                  <c:v>0.2</c:v>
                </c:pt>
                <c:pt idx="48">
                  <c:v>0.18</c:v>
                </c:pt>
                <c:pt idx="49">
                  <c:v>0.15</c:v>
                </c:pt>
                <c:pt idx="50">
                  <c:v>0.12</c:v>
                </c:pt>
                <c:pt idx="51">
                  <c:v>0.09</c:v>
                </c:pt>
                <c:pt idx="52">
                  <c:v>0.06</c:v>
                </c:pt>
                <c:pt idx="53">
                  <c:v>0.03</c:v>
                </c:pt>
                <c:pt idx="54">
                  <c:v>0.46000000000000008</c:v>
                </c:pt>
                <c:pt idx="55">
                  <c:v>0.43</c:v>
                </c:pt>
                <c:pt idx="56">
                  <c:v>0.4</c:v>
                </c:pt>
                <c:pt idx="57">
                  <c:v>0.37</c:v>
                </c:pt>
                <c:pt idx="58">
                  <c:v>0.34</c:v>
                </c:pt>
                <c:pt idx="59">
                  <c:v>0.31</c:v>
                </c:pt>
                <c:pt idx="60">
                  <c:v>0.28000000000000003</c:v>
                </c:pt>
                <c:pt idx="61">
                  <c:v>0.25</c:v>
                </c:pt>
                <c:pt idx="62">
                  <c:v>0.23000000000000004</c:v>
                </c:pt>
                <c:pt idx="63">
                  <c:v>0.22000000000000003</c:v>
                </c:pt>
                <c:pt idx="64">
                  <c:v>0.21000000000000002</c:v>
                </c:pt>
                <c:pt idx="65">
                  <c:v>0.2</c:v>
                </c:pt>
                <c:pt idx="66">
                  <c:v>0.18</c:v>
                </c:pt>
                <c:pt idx="67">
                  <c:v>0.15</c:v>
                </c:pt>
                <c:pt idx="68">
                  <c:v>0.12</c:v>
                </c:pt>
                <c:pt idx="69">
                  <c:v>0.09</c:v>
                </c:pt>
                <c:pt idx="70">
                  <c:v>0.06</c:v>
                </c:pt>
                <c:pt idx="71">
                  <c:v>0.03</c:v>
                </c:pt>
                <c:pt idx="72">
                  <c:v>0.46000000000000008</c:v>
                </c:pt>
                <c:pt idx="73">
                  <c:v>0.43</c:v>
                </c:pt>
                <c:pt idx="74">
                  <c:v>0.4</c:v>
                </c:pt>
                <c:pt idx="75">
                  <c:v>0.37</c:v>
                </c:pt>
                <c:pt idx="76">
                  <c:v>0.34</c:v>
                </c:pt>
                <c:pt idx="77">
                  <c:v>0.31</c:v>
                </c:pt>
                <c:pt idx="78">
                  <c:v>0.28000000000000003</c:v>
                </c:pt>
                <c:pt idx="79">
                  <c:v>0.25</c:v>
                </c:pt>
                <c:pt idx="80">
                  <c:v>0.23000000000000004</c:v>
                </c:pt>
                <c:pt idx="81">
                  <c:v>0.22000000000000003</c:v>
                </c:pt>
                <c:pt idx="82">
                  <c:v>0.21000000000000002</c:v>
                </c:pt>
                <c:pt idx="83">
                  <c:v>0.2</c:v>
                </c:pt>
                <c:pt idx="84">
                  <c:v>0.18</c:v>
                </c:pt>
                <c:pt idx="85">
                  <c:v>0.15</c:v>
                </c:pt>
                <c:pt idx="86">
                  <c:v>0.12</c:v>
                </c:pt>
                <c:pt idx="87">
                  <c:v>0.09</c:v>
                </c:pt>
                <c:pt idx="88">
                  <c:v>0.06</c:v>
                </c:pt>
                <c:pt idx="89">
                  <c:v>0.03</c:v>
                </c:pt>
                <c:pt idx="90">
                  <c:v>0.46</c:v>
                </c:pt>
                <c:pt idx="91">
                  <c:v>0.43</c:v>
                </c:pt>
                <c:pt idx="92">
                  <c:v>0.4</c:v>
                </c:pt>
                <c:pt idx="93">
                  <c:v>0.37</c:v>
                </c:pt>
                <c:pt idx="94">
                  <c:v>0.34</c:v>
                </c:pt>
                <c:pt idx="95">
                  <c:v>0.31</c:v>
                </c:pt>
                <c:pt idx="96">
                  <c:v>0.28000000000000003</c:v>
                </c:pt>
                <c:pt idx="97">
                  <c:v>0.25</c:v>
                </c:pt>
                <c:pt idx="98">
                  <c:v>0.23000000000000004</c:v>
                </c:pt>
                <c:pt idx="99">
                  <c:v>0.22000000000000003</c:v>
                </c:pt>
                <c:pt idx="100">
                  <c:v>0.21000000000000002</c:v>
                </c:pt>
                <c:pt idx="101">
                  <c:v>0.2</c:v>
                </c:pt>
                <c:pt idx="102">
                  <c:v>0.18</c:v>
                </c:pt>
                <c:pt idx="103">
                  <c:v>0.15</c:v>
                </c:pt>
                <c:pt idx="104">
                  <c:v>0.12</c:v>
                </c:pt>
                <c:pt idx="105">
                  <c:v>0.09</c:v>
                </c:pt>
                <c:pt idx="106">
                  <c:v>0.06</c:v>
                </c:pt>
                <c:pt idx="107">
                  <c:v>0.03</c:v>
                </c:pt>
                <c:pt idx="108">
                  <c:v>0.46</c:v>
                </c:pt>
                <c:pt idx="109">
                  <c:v>0.43</c:v>
                </c:pt>
                <c:pt idx="110">
                  <c:v>0.4</c:v>
                </c:pt>
                <c:pt idx="111">
                  <c:v>0.37</c:v>
                </c:pt>
                <c:pt idx="112">
                  <c:v>0.34</c:v>
                </c:pt>
                <c:pt idx="113">
                  <c:v>0.31</c:v>
                </c:pt>
                <c:pt idx="114">
                  <c:v>0.28000000000000003</c:v>
                </c:pt>
                <c:pt idx="115">
                  <c:v>0.25</c:v>
                </c:pt>
                <c:pt idx="116">
                  <c:v>0.23000000000000004</c:v>
                </c:pt>
                <c:pt idx="117">
                  <c:v>0.22000000000000003</c:v>
                </c:pt>
                <c:pt idx="118">
                  <c:v>0.21000000000000002</c:v>
                </c:pt>
                <c:pt idx="119">
                  <c:v>0.2</c:v>
                </c:pt>
                <c:pt idx="120">
                  <c:v>0.18</c:v>
                </c:pt>
                <c:pt idx="121">
                  <c:v>0.15</c:v>
                </c:pt>
                <c:pt idx="122">
                  <c:v>0.12</c:v>
                </c:pt>
                <c:pt idx="123">
                  <c:v>0.09</c:v>
                </c:pt>
                <c:pt idx="124">
                  <c:v>0.06</c:v>
                </c:pt>
                <c:pt idx="125">
                  <c:v>0.03</c:v>
                </c:pt>
              </c:numCache>
            </c:numRef>
          </c:xVal>
          <c:yVal>
            <c:numRef>
              <c:f>Fig10c!$C$24:$C$149</c:f>
              <c:numCache>
                <c:formatCode>General</c:formatCode>
                <c:ptCount val="12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</c:numCache>
            </c:numRef>
          </c:yVal>
          <c:bubbleSize>
            <c:numRef>
              <c:f>Fig10c!$D$24:$D$149</c:f>
              <c:numCache>
                <c:formatCode>0.00</c:formatCode>
                <c:ptCount val="1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0.6875</c:v>
                </c:pt>
                <c:pt idx="56">
                  <c:v>0.58333333333333337</c:v>
                </c:pt>
                <c:pt idx="57">
                  <c:v>0</c:v>
                </c:pt>
                <c:pt idx="58">
                  <c:v>0.16666666666666666</c:v>
                </c:pt>
                <c:pt idx="59">
                  <c:v>0.16666666666666666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0.5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0.2</c:v>
                </c:pt>
                <c:pt idx="73">
                  <c:v>0</c:v>
                </c:pt>
                <c:pt idx="74">
                  <c:v>8.3333333333333329E-2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0.5</c:v>
                </c:pt>
                <c:pt idx="86">
                  <c:v>0.8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0.8</c:v>
                </c:pt>
                <c:pt idx="91">
                  <c:v>0.6875</c:v>
                </c:pt>
                <c:pt idx="92">
                  <c:v>0.5</c:v>
                </c:pt>
                <c:pt idx="93">
                  <c:v>0</c:v>
                </c:pt>
                <c:pt idx="94">
                  <c:v>0.16666666666666666</c:v>
                </c:pt>
                <c:pt idx="95">
                  <c:v>0.16666666666666666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0.2</c:v>
                </c:pt>
                <c:pt idx="106">
                  <c:v>0.2</c:v>
                </c:pt>
                <c:pt idx="107">
                  <c:v>0</c:v>
                </c:pt>
                <c:pt idx="108">
                  <c:v>0.4</c:v>
                </c:pt>
                <c:pt idx="109">
                  <c:v>0.375</c:v>
                </c:pt>
                <c:pt idx="110">
                  <c:v>0.16666666666666666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CADF-A444-A516-172DBCCBD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5"/>
        <c:showNegBubbles val="0"/>
        <c:axId val="1499684864"/>
        <c:axId val="1499880928"/>
      </c:bubbleChart>
      <c:valAx>
        <c:axId val="149968486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Simulated dopamine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880928"/>
        <c:crosses val="autoZero"/>
        <c:crossBetween val="midCat"/>
        <c:majorUnit val="0.1"/>
        <c:minorUnit val="1.0000000000000002E-2"/>
      </c:valAx>
      <c:valAx>
        <c:axId val="1499880928"/>
        <c:scaling>
          <c:orientation val="minMax"/>
          <c:max val="7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Behavior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684864"/>
        <c:crosses val="autoZero"/>
        <c:crossBetween val="midCat"/>
        <c:majorUnit val="1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800100</xdr:colOff>
      <xdr:row>21</xdr:row>
      <xdr:rowOff>12700</xdr:rowOff>
    </xdr:from>
    <xdr:to>
      <xdr:col>11</xdr:col>
      <xdr:colOff>762000</xdr:colOff>
      <xdr:row>43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469EAB5-40FC-154E-9988-EB8220FE02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18</xdr:col>
      <xdr:colOff>787400</xdr:colOff>
      <xdr:row>43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7CAF6D-4C91-3542-BD02-2260D60E4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520700</xdr:colOff>
      <xdr:row>20</xdr:row>
      <xdr:rowOff>177800</xdr:rowOff>
    </xdr:from>
    <xdr:to>
      <xdr:col>25</xdr:col>
      <xdr:colOff>482600</xdr:colOff>
      <xdr:row>43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F419035-4D37-2349-8B16-ECBAA31595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47</xdr:row>
      <xdr:rowOff>0</xdr:rowOff>
    </xdr:from>
    <xdr:to>
      <xdr:col>14</xdr:col>
      <xdr:colOff>787400</xdr:colOff>
      <xdr:row>71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190D8CE-B78B-ED4D-A6AE-8B3B9B683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47</xdr:row>
      <xdr:rowOff>0</xdr:rowOff>
    </xdr:from>
    <xdr:to>
      <xdr:col>23</xdr:col>
      <xdr:colOff>787400</xdr:colOff>
      <xdr:row>71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1C1C960-2B5F-FF43-B844-376C4FD321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558800</xdr:colOff>
      <xdr:row>77</xdr:row>
      <xdr:rowOff>25400</xdr:rowOff>
    </xdr:from>
    <xdr:to>
      <xdr:col>23</xdr:col>
      <xdr:colOff>520700</xdr:colOff>
      <xdr:row>105</xdr:row>
      <xdr:rowOff>12700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7498AEA-3CDB-334B-8040-17A928958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392061</xdr:colOff>
      <xdr:row>38</xdr:row>
      <xdr:rowOff>112905</xdr:rowOff>
    </xdr:from>
    <xdr:to>
      <xdr:col>9</xdr:col>
      <xdr:colOff>452258</xdr:colOff>
      <xdr:row>48</xdr:row>
      <xdr:rowOff>155238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14A5EFC-33C8-AC46-A250-856DECA8D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449664</xdr:colOff>
      <xdr:row>23</xdr:row>
      <xdr:rowOff>74488</xdr:rowOff>
    </xdr:from>
    <xdr:to>
      <xdr:col>9</xdr:col>
      <xdr:colOff>509861</xdr:colOff>
      <xdr:row>33</xdr:row>
      <xdr:rowOff>116822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0142B05-A350-6346-87B2-D8679D8C2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220796</xdr:colOff>
      <xdr:row>25</xdr:row>
      <xdr:rowOff>91308</xdr:rowOff>
    </xdr:from>
    <xdr:to>
      <xdr:col>15</xdr:col>
      <xdr:colOff>514640</xdr:colOff>
      <xdr:row>44</xdr:row>
      <xdr:rowOff>74706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F0D76B-E1D0-F740-A805-8B595F92E6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166013</xdr:colOff>
      <xdr:row>26</xdr:row>
      <xdr:rowOff>99608</xdr:rowOff>
    </xdr:from>
    <xdr:to>
      <xdr:col>8</xdr:col>
      <xdr:colOff>554483</xdr:colOff>
      <xdr:row>40</xdr:row>
      <xdr:rowOff>150325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042B6D2-4CC4-FA48-A4F2-D22A602AA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24248" y="4415948"/>
          <a:ext cx="2032000" cy="2374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563880</xdr:colOff>
      <xdr:row>3</xdr:row>
      <xdr:rowOff>121920</xdr:rowOff>
    </xdr:from>
    <xdr:to>
      <xdr:col>16</xdr:col>
      <xdr:colOff>274320</xdr:colOff>
      <xdr:row>18</xdr:row>
      <xdr:rowOff>142240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3FF233-5C75-EB59-349F-656DF1B709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660400</xdr:colOff>
      <xdr:row>21</xdr:row>
      <xdr:rowOff>10160</xdr:rowOff>
    </xdr:from>
    <xdr:to>
      <xdr:col>16</xdr:col>
      <xdr:colOff>294640</xdr:colOff>
      <xdr:row>36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AC3158-2639-51C6-E09E-23ACF19493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17"/>
  <sheetViews>
    <sheetView tabSelected="1" zoomScale="130" zoomScaleNormal="130" workbookViewId="0">
      <pane xSplit="4520" ySplit="900" topLeftCell="S70" activePane="bottomRight"/>
      <selection sqref="A1:A1048576"/>
      <selection pane="topRight" activeCell="AG1" sqref="AG1:AG1048576"/>
      <selection pane="bottomLeft" activeCell="A77" sqref="A77:EP117"/>
      <selection pane="bottomRight" activeCell="AG108" sqref="AG108"/>
    </sheetView>
  </sheetViews>
  <sheetFormatPr baseColWidth="10" defaultColWidth="8.83203125" defaultRowHeight="13" x14ac:dyDescent="0.15"/>
  <cols>
    <col min="1" max="1" width="9.1640625" style="18" customWidth="1"/>
    <col min="2" max="2" width="9.1640625" style="49" customWidth="1"/>
    <col min="3" max="3" width="6.83203125" style="33" customWidth="1"/>
    <col min="4" max="4" width="9.1640625" style="51" customWidth="1"/>
    <col min="5" max="5" width="6.33203125" style="53" customWidth="1"/>
    <col min="6" max="6" width="6.5" customWidth="1"/>
    <col min="7" max="7" width="8.83203125" customWidth="1"/>
    <col min="8" max="8" width="6.83203125" customWidth="1"/>
    <col min="9" max="9" width="8.83203125" customWidth="1"/>
    <col min="10" max="10" width="5.33203125" customWidth="1"/>
    <col min="11" max="11" width="5.6640625" customWidth="1"/>
    <col min="12" max="12" width="8.83203125" customWidth="1"/>
    <col min="13" max="13" width="6.5" customWidth="1"/>
    <col min="14" max="14" width="7" style="26" customWidth="1"/>
    <col min="15" max="15" width="9.1640625" style="26" customWidth="1"/>
    <col min="16" max="16" width="7.5" style="26" customWidth="1"/>
    <col min="17" max="17" width="8" style="26" customWidth="1"/>
    <col min="27" max="27" width="7" style="49" customWidth="1"/>
    <col min="28" max="28" width="3.33203125" bestFit="1" customWidth="1"/>
    <col min="29" max="30" width="3.5" bestFit="1" customWidth="1"/>
    <col min="31" max="31" width="3.1640625" bestFit="1" customWidth="1"/>
    <col min="32" max="32" width="4.33203125" customWidth="1"/>
    <col min="33" max="34" width="3.6640625" bestFit="1" customWidth="1"/>
    <col min="35" max="35" width="3.5" customWidth="1"/>
    <col min="36" max="36" width="3.83203125" customWidth="1"/>
    <col min="37" max="37" width="3.5" customWidth="1"/>
  </cols>
  <sheetData>
    <row r="1" spans="1:46" ht="12" customHeight="1" x14ac:dyDescent="0.15">
      <c r="A1" s="18" t="s">
        <v>10</v>
      </c>
      <c r="B1" s="49" t="s">
        <v>125</v>
      </c>
      <c r="C1" s="30" t="s">
        <v>85</v>
      </c>
      <c r="D1" s="51" t="s">
        <v>118</v>
      </c>
      <c r="E1" s="53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s="26" t="s">
        <v>9</v>
      </c>
      <c r="O1" s="26" t="s">
        <v>38</v>
      </c>
      <c r="P1" s="26" t="s">
        <v>68</v>
      </c>
      <c r="Q1" s="26" t="s">
        <v>67</v>
      </c>
      <c r="R1" s="7" t="s">
        <v>94</v>
      </c>
      <c r="S1" s="7" t="s">
        <v>56</v>
      </c>
      <c r="T1" s="7" t="s">
        <v>55</v>
      </c>
      <c r="U1" s="7" t="s">
        <v>89</v>
      </c>
      <c r="V1" s="7" t="s">
        <v>90</v>
      </c>
      <c r="W1" s="7" t="s">
        <v>91</v>
      </c>
      <c r="X1" s="7" t="s">
        <v>92</v>
      </c>
      <c r="Y1" t="s">
        <v>12</v>
      </c>
      <c r="Z1" t="s">
        <v>13</v>
      </c>
      <c r="AA1" s="49" t="s">
        <v>120</v>
      </c>
      <c r="AB1" s="7" t="s">
        <v>130</v>
      </c>
      <c r="AC1" s="7" t="s">
        <v>162</v>
      </c>
      <c r="AD1" s="7" t="s">
        <v>163</v>
      </c>
      <c r="AE1" s="7" t="s">
        <v>129</v>
      </c>
      <c r="AF1" s="7" t="s">
        <v>164</v>
      </c>
      <c r="AG1" s="7" t="s">
        <v>165</v>
      </c>
      <c r="AH1" s="7" t="s">
        <v>166</v>
      </c>
      <c r="AI1" s="7" t="s">
        <v>135</v>
      </c>
      <c r="AJ1" s="7" t="s">
        <v>154</v>
      </c>
      <c r="AK1" s="7" t="s">
        <v>155</v>
      </c>
      <c r="AL1" s="7" t="s">
        <v>131</v>
      </c>
      <c r="AM1" s="7" t="s">
        <v>132</v>
      </c>
      <c r="AN1" s="7" t="s">
        <v>133</v>
      </c>
      <c r="AO1" s="7" t="s">
        <v>143</v>
      </c>
      <c r="AP1" s="7" t="s">
        <v>148</v>
      </c>
    </row>
    <row r="2" spans="1:46" s="19" customFormat="1" x14ac:dyDescent="0.15">
      <c r="A2" s="21">
        <v>0.46</v>
      </c>
      <c r="B2" s="50" t="s">
        <v>126</v>
      </c>
      <c r="C2" s="31">
        <v>1</v>
      </c>
      <c r="D2" s="52" t="s">
        <v>28</v>
      </c>
      <c r="E2" s="54" t="s">
        <v>76</v>
      </c>
      <c r="F2" s="20">
        <v>3.4027777777777775E-2</v>
      </c>
      <c r="G2" s="19">
        <v>120.15</v>
      </c>
      <c r="H2" s="19">
        <v>798</v>
      </c>
      <c r="I2" s="19">
        <v>117.71</v>
      </c>
      <c r="J2" s="19">
        <v>14</v>
      </c>
      <c r="K2" s="19">
        <v>15</v>
      </c>
      <c r="L2" s="19">
        <v>7.8470000000000004</v>
      </c>
      <c r="M2" s="19">
        <v>0.72099999999999997</v>
      </c>
      <c r="N2" s="25">
        <v>0.73299999999999998</v>
      </c>
      <c r="O2" s="25">
        <v>24.94</v>
      </c>
      <c r="P2" s="25">
        <v>5</v>
      </c>
      <c r="Q2" s="25" t="s">
        <v>39</v>
      </c>
      <c r="R2" s="19">
        <v>0</v>
      </c>
      <c r="S2" s="19">
        <v>0</v>
      </c>
      <c r="T2" s="19">
        <v>62.280999999999999</v>
      </c>
      <c r="U2" s="19">
        <v>34.837000000000003</v>
      </c>
      <c r="V2" s="19">
        <v>2.8820000000000001</v>
      </c>
      <c r="W2" s="19">
        <v>0</v>
      </c>
      <c r="X2" s="19">
        <v>0.26600000000000001</v>
      </c>
      <c r="Y2" s="19">
        <v>1</v>
      </c>
      <c r="Z2" s="19">
        <v>0.1</v>
      </c>
      <c r="AA2" s="71" t="s">
        <v>69</v>
      </c>
      <c r="AB2" s="72"/>
      <c r="AC2" s="72"/>
      <c r="AD2" s="72"/>
      <c r="AE2" s="72">
        <v>1</v>
      </c>
      <c r="AF2" s="72"/>
      <c r="AG2" s="72">
        <v>1</v>
      </c>
      <c r="AH2" s="72"/>
      <c r="AI2" s="72">
        <v>1</v>
      </c>
      <c r="AJ2" s="72"/>
      <c r="AK2" s="72"/>
      <c r="AL2" s="72"/>
      <c r="AM2" s="72"/>
      <c r="AN2" s="25"/>
      <c r="AO2" s="25"/>
      <c r="AP2" s="25"/>
      <c r="AQ2" s="25"/>
      <c r="AR2" s="25"/>
      <c r="AS2" s="25"/>
      <c r="AT2" s="25"/>
    </row>
    <row r="3" spans="1:46" s="19" customFormat="1" x14ac:dyDescent="0.15">
      <c r="A3" s="21">
        <v>0.46</v>
      </c>
      <c r="B3" s="50" t="s">
        <v>126</v>
      </c>
      <c r="C3" s="31">
        <v>2</v>
      </c>
      <c r="D3" s="52" t="s">
        <v>82</v>
      </c>
      <c r="E3" s="54" t="s">
        <v>76</v>
      </c>
      <c r="F3" s="20">
        <v>3.6805555555555557E-2</v>
      </c>
      <c r="G3" s="19">
        <v>120.01</v>
      </c>
      <c r="H3" s="19">
        <v>786</v>
      </c>
      <c r="I3" s="19">
        <v>118.32</v>
      </c>
      <c r="J3" s="19">
        <v>8</v>
      </c>
      <c r="K3" s="19">
        <v>9</v>
      </c>
      <c r="L3" s="19">
        <v>13.147</v>
      </c>
      <c r="M3" s="19">
        <v>0.72499999999999998</v>
      </c>
      <c r="N3" s="25">
        <v>0.72899999999999998</v>
      </c>
      <c r="O3" s="25">
        <v>25.88</v>
      </c>
      <c r="P3" s="25">
        <v>7</v>
      </c>
      <c r="Q3" s="25" t="s">
        <v>39</v>
      </c>
      <c r="R3" s="19">
        <v>0</v>
      </c>
      <c r="S3" s="19">
        <v>0</v>
      </c>
      <c r="T3" s="19">
        <v>13.74</v>
      </c>
      <c r="U3" s="19">
        <v>86.132000000000005</v>
      </c>
      <c r="V3" s="19">
        <v>0.127</v>
      </c>
      <c r="W3" s="19">
        <v>0</v>
      </c>
      <c r="X3" s="19">
        <v>0.30299999999999999</v>
      </c>
      <c r="Y3" s="19">
        <v>1</v>
      </c>
      <c r="Z3" s="19">
        <v>0.27900000000000003</v>
      </c>
      <c r="AA3" s="71" t="s">
        <v>69</v>
      </c>
      <c r="AB3" s="72"/>
      <c r="AC3" s="72"/>
      <c r="AD3" s="72"/>
      <c r="AE3" s="72">
        <v>1</v>
      </c>
      <c r="AF3" s="72">
        <v>1</v>
      </c>
      <c r="AG3" s="72"/>
      <c r="AH3" s="72"/>
      <c r="AI3" s="72">
        <v>1</v>
      </c>
      <c r="AJ3" s="72"/>
      <c r="AK3" s="72"/>
      <c r="AL3" s="72"/>
      <c r="AM3" s="72"/>
    </row>
    <row r="4" spans="1:46" s="19" customFormat="1" x14ac:dyDescent="0.15">
      <c r="A4" s="21">
        <v>0.46</v>
      </c>
      <c r="B4" s="50" t="s">
        <v>126</v>
      </c>
      <c r="C4" s="31">
        <v>3</v>
      </c>
      <c r="D4" s="52" t="s">
        <v>65</v>
      </c>
      <c r="E4" s="54" t="s">
        <v>83</v>
      </c>
      <c r="F4" s="20">
        <v>0.64027777777777783</v>
      </c>
      <c r="G4" s="19">
        <v>120.05</v>
      </c>
      <c r="H4" s="19">
        <v>797</v>
      </c>
      <c r="I4" s="19">
        <v>116.07</v>
      </c>
      <c r="J4" s="19">
        <v>22</v>
      </c>
      <c r="K4" s="19">
        <v>23</v>
      </c>
      <c r="L4" s="19">
        <v>5.0469999999999997</v>
      </c>
      <c r="M4" s="19">
        <v>0.72099999999999997</v>
      </c>
      <c r="N4" s="25">
        <v>0.73199999999999998</v>
      </c>
      <c r="O4" s="25">
        <v>25.84</v>
      </c>
      <c r="P4" s="25">
        <v>7</v>
      </c>
      <c r="Q4" s="25" t="s">
        <v>39</v>
      </c>
      <c r="R4" s="19">
        <v>0</v>
      </c>
      <c r="S4" s="19">
        <v>0</v>
      </c>
      <c r="T4" s="19">
        <v>57.465000000000003</v>
      </c>
      <c r="U4" s="19">
        <v>39.146999999999998</v>
      </c>
      <c r="V4" s="19">
        <v>3.3879999999999999</v>
      </c>
      <c r="W4" s="19">
        <v>0</v>
      </c>
      <c r="X4" s="19">
        <v>0.254</v>
      </c>
      <c r="Y4" s="19">
        <v>1</v>
      </c>
      <c r="Z4" s="19">
        <v>0.108</v>
      </c>
      <c r="AA4" s="71" t="s">
        <v>69</v>
      </c>
      <c r="AB4" s="72"/>
      <c r="AC4" s="72"/>
      <c r="AD4" s="72"/>
      <c r="AE4" s="72">
        <v>1</v>
      </c>
      <c r="AF4" s="72"/>
      <c r="AG4" s="72">
        <v>1</v>
      </c>
      <c r="AH4" s="72"/>
      <c r="AI4" s="72">
        <v>1</v>
      </c>
      <c r="AJ4" s="72"/>
      <c r="AK4" s="72"/>
      <c r="AL4" s="72"/>
      <c r="AM4" s="72"/>
    </row>
    <row r="5" spans="1:46" s="19" customFormat="1" x14ac:dyDescent="0.15">
      <c r="A5" s="21">
        <v>0.46</v>
      </c>
      <c r="B5" s="50" t="s">
        <v>126</v>
      </c>
      <c r="C5" s="31">
        <v>4</v>
      </c>
      <c r="D5" s="52" t="s">
        <v>23</v>
      </c>
      <c r="E5" s="54" t="s">
        <v>83</v>
      </c>
      <c r="F5" s="20">
        <v>0.64236111111111105</v>
      </c>
      <c r="G5" s="19">
        <v>120.04</v>
      </c>
      <c r="H5" s="19">
        <v>817</v>
      </c>
      <c r="I5" s="19">
        <v>114.43</v>
      </c>
      <c r="J5" s="19">
        <v>31</v>
      </c>
      <c r="K5" s="19">
        <v>32</v>
      </c>
      <c r="L5" s="19">
        <v>3.5760000000000001</v>
      </c>
      <c r="M5" s="19">
        <v>0.71399999999999997</v>
      </c>
      <c r="N5" s="25">
        <v>0.73899999999999999</v>
      </c>
      <c r="O5" s="25">
        <v>26.53</v>
      </c>
      <c r="P5" s="25">
        <v>15</v>
      </c>
      <c r="Q5" s="25" t="s">
        <v>39</v>
      </c>
      <c r="R5" s="19">
        <v>0</v>
      </c>
      <c r="S5" s="19">
        <v>0</v>
      </c>
      <c r="T5" s="19">
        <v>55.201999999999998</v>
      </c>
      <c r="U5" s="19">
        <v>39.78</v>
      </c>
      <c r="V5" s="19">
        <v>5.0179999999999998</v>
      </c>
      <c r="W5" s="19">
        <v>0</v>
      </c>
      <c r="X5" s="19">
        <v>0.26</v>
      </c>
      <c r="Y5" s="19">
        <v>1</v>
      </c>
      <c r="Z5" s="19">
        <v>0.122</v>
      </c>
      <c r="AA5" s="71" t="s">
        <v>69</v>
      </c>
      <c r="AB5" s="72"/>
      <c r="AC5" s="72"/>
      <c r="AD5" s="72"/>
      <c r="AE5" s="72">
        <v>1</v>
      </c>
      <c r="AF5" s="72"/>
      <c r="AG5" s="72">
        <v>1</v>
      </c>
      <c r="AH5" s="72">
        <v>1</v>
      </c>
      <c r="AI5" s="72">
        <v>1</v>
      </c>
      <c r="AJ5" s="72"/>
      <c r="AK5" s="72"/>
      <c r="AL5" s="72"/>
      <c r="AM5" s="72"/>
    </row>
    <row r="6" spans="1:46" s="19" customFormat="1" x14ac:dyDescent="0.15">
      <c r="A6" s="21">
        <v>0.46</v>
      </c>
      <c r="B6" s="50" t="s">
        <v>126</v>
      </c>
      <c r="C6" s="31">
        <v>5</v>
      </c>
      <c r="D6" s="52" t="s">
        <v>24</v>
      </c>
      <c r="E6" s="54" t="s">
        <v>83</v>
      </c>
      <c r="F6" s="20">
        <v>0.64375000000000004</v>
      </c>
      <c r="G6" s="19">
        <v>120.09</v>
      </c>
      <c r="H6" s="19">
        <v>814</v>
      </c>
      <c r="I6" s="19">
        <v>112.39</v>
      </c>
      <c r="J6" s="19">
        <v>46</v>
      </c>
      <c r="K6" s="19">
        <v>47</v>
      </c>
      <c r="L6" s="19">
        <v>2.391</v>
      </c>
      <c r="M6" s="19">
        <v>0.71499999999999997</v>
      </c>
      <c r="N6" s="25">
        <v>0.73799999999999999</v>
      </c>
      <c r="O6" s="25">
        <v>25.5</v>
      </c>
      <c r="P6" s="25">
        <v>13</v>
      </c>
      <c r="Q6" s="25" t="s">
        <v>39</v>
      </c>
      <c r="R6" s="19">
        <v>0</v>
      </c>
      <c r="S6" s="19">
        <v>0</v>
      </c>
      <c r="T6" s="19">
        <v>55.16</v>
      </c>
      <c r="U6" s="19">
        <v>38.206000000000003</v>
      </c>
      <c r="V6" s="19">
        <v>6.6340000000000003</v>
      </c>
      <c r="W6" s="19">
        <v>0</v>
      </c>
      <c r="X6" s="19">
        <v>0.26600000000000001</v>
      </c>
      <c r="Y6" s="19">
        <v>1</v>
      </c>
      <c r="Z6" s="19">
        <v>0.125</v>
      </c>
      <c r="AA6" s="71" t="s">
        <v>69</v>
      </c>
      <c r="AB6" s="72"/>
      <c r="AC6" s="72"/>
      <c r="AD6" s="72"/>
      <c r="AE6" s="72">
        <v>1</v>
      </c>
      <c r="AF6" s="72"/>
      <c r="AG6" s="72">
        <v>1</v>
      </c>
      <c r="AH6" s="72">
        <v>1</v>
      </c>
      <c r="AI6" s="72">
        <v>1</v>
      </c>
      <c r="AJ6" s="72"/>
      <c r="AK6" s="72"/>
      <c r="AL6" s="72"/>
      <c r="AM6" s="72"/>
      <c r="AN6" s="68"/>
    </row>
    <row r="7" spans="1:46" x14ac:dyDescent="0.15">
      <c r="A7" s="18">
        <v>0.43</v>
      </c>
      <c r="B7" s="49" t="s">
        <v>126</v>
      </c>
      <c r="C7" s="32">
        <v>1</v>
      </c>
      <c r="D7" s="51" t="s">
        <v>28</v>
      </c>
      <c r="E7" s="53" t="s">
        <v>15</v>
      </c>
      <c r="F7" s="1">
        <v>0.75208333333333333</v>
      </c>
      <c r="G7">
        <v>120.1</v>
      </c>
      <c r="H7">
        <v>811</v>
      </c>
      <c r="I7">
        <v>111.75700000000001</v>
      </c>
      <c r="J7">
        <v>50</v>
      </c>
      <c r="K7">
        <v>51</v>
      </c>
      <c r="L7">
        <v>2.1909999999999998</v>
      </c>
      <c r="M7">
        <v>0.71599999999999997</v>
      </c>
      <c r="N7" s="26">
        <v>0.73699999999999999</v>
      </c>
      <c r="O7" s="26">
        <v>24.3</v>
      </c>
      <c r="P7" s="26" t="s">
        <v>66</v>
      </c>
      <c r="Q7" s="26" t="s">
        <v>66</v>
      </c>
      <c r="R7">
        <v>0</v>
      </c>
      <c r="S7">
        <v>0</v>
      </c>
      <c r="T7">
        <v>56.472999999999999</v>
      </c>
      <c r="U7">
        <v>31.073</v>
      </c>
      <c r="V7">
        <v>12.454000000000001</v>
      </c>
      <c r="W7">
        <v>0</v>
      </c>
      <c r="X7">
        <v>0.27300000000000002</v>
      </c>
      <c r="Y7">
        <v>1</v>
      </c>
      <c r="Z7">
        <v>0.11899999999999999</v>
      </c>
      <c r="AA7" s="73" t="s">
        <v>69</v>
      </c>
      <c r="AB7" s="74"/>
      <c r="AC7" s="74"/>
      <c r="AD7" s="74"/>
      <c r="AE7" s="74">
        <v>1</v>
      </c>
      <c r="AF7" s="74"/>
      <c r="AG7" s="74">
        <v>1</v>
      </c>
      <c r="AH7" s="74"/>
      <c r="AI7" s="74">
        <v>1</v>
      </c>
      <c r="AJ7" s="74"/>
      <c r="AK7" s="74"/>
      <c r="AL7" s="74">
        <v>68.599999999999994</v>
      </c>
      <c r="AM7" s="74">
        <v>0.75</v>
      </c>
      <c r="AN7" s="70"/>
    </row>
    <row r="8" spans="1:46" x14ac:dyDescent="0.15">
      <c r="A8" s="18">
        <v>0.43</v>
      </c>
      <c r="B8" s="49" t="s">
        <v>126</v>
      </c>
      <c r="C8" s="32">
        <v>2</v>
      </c>
      <c r="D8" s="51" t="s">
        <v>82</v>
      </c>
      <c r="E8" s="53" t="s">
        <v>15</v>
      </c>
      <c r="F8" s="1">
        <v>0.75416666666666676</v>
      </c>
      <c r="G8">
        <v>120.05</v>
      </c>
      <c r="H8">
        <v>812</v>
      </c>
      <c r="I8">
        <v>117.819</v>
      </c>
      <c r="J8">
        <v>12</v>
      </c>
      <c r="K8">
        <v>13</v>
      </c>
      <c r="L8">
        <v>9.0630000000000006</v>
      </c>
      <c r="M8">
        <v>0.71599999999999997</v>
      </c>
      <c r="N8" s="26">
        <v>0.73699999999999999</v>
      </c>
      <c r="O8" s="26">
        <v>24.3</v>
      </c>
      <c r="P8" s="26" t="s">
        <v>66</v>
      </c>
      <c r="Q8" s="26" t="s">
        <v>66</v>
      </c>
      <c r="R8">
        <v>0</v>
      </c>
      <c r="S8">
        <v>0</v>
      </c>
      <c r="T8">
        <v>67.364999999999995</v>
      </c>
      <c r="U8">
        <v>30.295999999999999</v>
      </c>
      <c r="V8">
        <v>2.34</v>
      </c>
      <c r="W8">
        <v>0</v>
      </c>
      <c r="X8">
        <v>0.255</v>
      </c>
      <c r="Y8">
        <v>1</v>
      </c>
      <c r="Z8">
        <v>7.2999999999999995E-2</v>
      </c>
      <c r="AA8" s="73" t="s">
        <v>69</v>
      </c>
      <c r="AB8" s="74"/>
      <c r="AC8" s="74"/>
      <c r="AD8" s="74"/>
      <c r="AE8" s="74">
        <v>1</v>
      </c>
      <c r="AF8" s="74"/>
      <c r="AG8" s="74">
        <v>1</v>
      </c>
      <c r="AH8" s="74"/>
      <c r="AI8" s="74">
        <v>1</v>
      </c>
      <c r="AJ8" s="74"/>
      <c r="AK8" s="74"/>
      <c r="AL8" s="74">
        <v>62.68</v>
      </c>
      <c r="AM8" s="74">
        <v>3.56</v>
      </c>
      <c r="AN8" s="70"/>
      <c r="AQ8" s="7" t="s">
        <v>105</v>
      </c>
    </row>
    <row r="9" spans="1:46" x14ac:dyDescent="0.15">
      <c r="A9" s="17">
        <v>0.43</v>
      </c>
      <c r="B9" s="49" t="s">
        <v>126</v>
      </c>
      <c r="C9" s="32">
        <v>3</v>
      </c>
      <c r="D9" s="51" t="s">
        <v>65</v>
      </c>
      <c r="E9" s="53" t="s">
        <v>40</v>
      </c>
      <c r="F9" s="1">
        <v>1.2500000000000001E-2</v>
      </c>
      <c r="G9">
        <v>120.05</v>
      </c>
      <c r="H9">
        <v>818</v>
      </c>
      <c r="I9">
        <v>116.12</v>
      </c>
      <c r="J9">
        <v>24</v>
      </c>
      <c r="K9">
        <v>25</v>
      </c>
      <c r="L9">
        <v>4.6449999999999996</v>
      </c>
      <c r="M9">
        <v>0.71399999999999997</v>
      </c>
      <c r="N9" s="7">
        <v>0.73899999999999999</v>
      </c>
      <c r="O9" s="26">
        <v>25.81</v>
      </c>
      <c r="P9" s="26" t="s">
        <v>66</v>
      </c>
      <c r="Q9" s="26" t="s">
        <v>66</v>
      </c>
      <c r="R9">
        <v>0</v>
      </c>
      <c r="S9">
        <v>0</v>
      </c>
      <c r="T9">
        <v>63.325000000000003</v>
      </c>
      <c r="U9">
        <v>30.806999999999999</v>
      </c>
      <c r="V9">
        <v>5.8680000000000003</v>
      </c>
      <c r="W9">
        <v>0</v>
      </c>
      <c r="X9">
        <v>0.26700000000000002</v>
      </c>
      <c r="Y9">
        <v>1</v>
      </c>
      <c r="Z9">
        <v>9.5000000000000001E-2</v>
      </c>
      <c r="AA9" s="75" t="s">
        <v>69</v>
      </c>
      <c r="AB9" s="74"/>
      <c r="AC9" s="74"/>
      <c r="AD9" s="74"/>
      <c r="AE9" s="74">
        <v>1</v>
      </c>
      <c r="AF9" s="74"/>
      <c r="AG9" s="74">
        <v>1</v>
      </c>
      <c r="AH9" s="74"/>
      <c r="AI9" s="74">
        <v>1</v>
      </c>
      <c r="AJ9" s="74"/>
      <c r="AK9" s="74"/>
      <c r="AL9" s="74">
        <v>55.77</v>
      </c>
      <c r="AM9" s="74">
        <v>3.49</v>
      </c>
      <c r="AN9" s="70"/>
      <c r="AQ9" s="7" t="s">
        <v>106</v>
      </c>
    </row>
    <row r="10" spans="1:46" x14ac:dyDescent="0.15">
      <c r="A10" s="17">
        <v>0.43</v>
      </c>
      <c r="B10" s="49" t="s">
        <v>126</v>
      </c>
      <c r="C10" s="32">
        <v>4</v>
      </c>
      <c r="D10" s="51" t="s">
        <v>23</v>
      </c>
      <c r="E10" s="53" t="s">
        <v>40</v>
      </c>
      <c r="F10" s="1">
        <v>1.6666666666666666E-2</v>
      </c>
      <c r="G10">
        <v>120.1</v>
      </c>
      <c r="H10">
        <v>815</v>
      </c>
      <c r="I10">
        <v>116.86</v>
      </c>
      <c r="J10">
        <v>18</v>
      </c>
      <c r="K10">
        <v>19</v>
      </c>
      <c r="L10">
        <v>6.1509999999999998</v>
      </c>
      <c r="M10">
        <v>0.71499999999999997</v>
      </c>
      <c r="N10" s="7">
        <v>0.73799999999999999</v>
      </c>
      <c r="O10" s="26">
        <v>26.58</v>
      </c>
      <c r="P10" s="26" t="s">
        <v>66</v>
      </c>
      <c r="Q10" s="26" t="s">
        <v>66</v>
      </c>
      <c r="R10">
        <v>0</v>
      </c>
      <c r="S10">
        <v>0</v>
      </c>
      <c r="T10">
        <v>67.73</v>
      </c>
      <c r="U10">
        <v>30.061</v>
      </c>
      <c r="V10">
        <v>2.2090000000000001</v>
      </c>
      <c r="W10">
        <v>0</v>
      </c>
      <c r="X10">
        <v>0.254</v>
      </c>
      <c r="Y10">
        <v>1</v>
      </c>
      <c r="Z10">
        <v>7.0999999999999994E-2</v>
      </c>
      <c r="AA10" s="73" t="s">
        <v>69</v>
      </c>
      <c r="AB10" s="74"/>
      <c r="AC10" s="74"/>
      <c r="AD10" s="74"/>
      <c r="AE10" s="74">
        <v>1</v>
      </c>
      <c r="AF10" s="74"/>
      <c r="AG10" s="74">
        <v>1</v>
      </c>
      <c r="AH10" s="74">
        <v>1</v>
      </c>
      <c r="AI10" s="74"/>
      <c r="AJ10" s="74"/>
      <c r="AK10" s="74"/>
      <c r="AL10" s="74">
        <v>45.36</v>
      </c>
      <c r="AM10" s="74">
        <v>3.57</v>
      </c>
      <c r="AN10" s="70"/>
      <c r="AQ10" s="7" t="s">
        <v>167</v>
      </c>
    </row>
    <row r="11" spans="1:46" x14ac:dyDescent="0.15">
      <c r="A11" s="17">
        <v>0.43</v>
      </c>
      <c r="B11" s="49" t="s">
        <v>126</v>
      </c>
      <c r="C11" s="32">
        <v>5</v>
      </c>
      <c r="D11" s="51" t="s">
        <v>21</v>
      </c>
      <c r="E11" s="53" t="s">
        <v>40</v>
      </c>
      <c r="F11" s="1">
        <v>2.1527777777777781E-2</v>
      </c>
      <c r="G11">
        <v>120.11</v>
      </c>
      <c r="H11">
        <v>832</v>
      </c>
      <c r="I11">
        <v>115.73099999999999</v>
      </c>
      <c r="J11">
        <v>25</v>
      </c>
      <c r="K11">
        <v>26</v>
      </c>
      <c r="L11">
        <v>4.4509999999999996</v>
      </c>
      <c r="M11">
        <v>0.70899999999999996</v>
      </c>
      <c r="N11" s="7">
        <v>0.56200000000000006</v>
      </c>
      <c r="O11" s="26">
        <v>23.59</v>
      </c>
      <c r="P11" s="26">
        <v>25</v>
      </c>
      <c r="Q11" s="26">
        <v>96.59</v>
      </c>
      <c r="R11">
        <v>0</v>
      </c>
      <c r="S11">
        <v>0</v>
      </c>
      <c r="T11">
        <v>54.688000000000002</v>
      </c>
      <c r="U11">
        <v>40.985999999999997</v>
      </c>
      <c r="V11">
        <v>4.327</v>
      </c>
      <c r="W11">
        <v>0</v>
      </c>
      <c r="X11">
        <v>0.27600000000000002</v>
      </c>
      <c r="Y11">
        <v>1</v>
      </c>
      <c r="Z11">
        <v>0.10199999999999999</v>
      </c>
      <c r="AA11" s="69" t="s">
        <v>70</v>
      </c>
      <c r="AB11" s="70"/>
      <c r="AC11" s="70"/>
      <c r="AD11" s="70"/>
      <c r="AE11" s="70"/>
      <c r="AF11" s="70"/>
      <c r="AG11" s="70"/>
      <c r="AH11" s="70">
        <v>1</v>
      </c>
      <c r="AI11" s="70"/>
      <c r="AJ11" s="70"/>
      <c r="AK11" s="70"/>
      <c r="AL11" s="70">
        <v>33.31</v>
      </c>
      <c r="AM11" s="70">
        <v>2.95</v>
      </c>
      <c r="AN11" s="70"/>
      <c r="AQ11" s="7" t="s">
        <v>168</v>
      </c>
    </row>
    <row r="12" spans="1:46" ht="16" x14ac:dyDescent="0.2">
      <c r="A12" s="17">
        <v>0.43</v>
      </c>
      <c r="B12" s="49" t="s">
        <v>126</v>
      </c>
      <c r="C12" s="35">
        <v>6</v>
      </c>
      <c r="D12" s="51" t="s">
        <v>22</v>
      </c>
      <c r="E12" s="53" t="s">
        <v>40</v>
      </c>
      <c r="F12" s="1">
        <v>2.361111111111111E-2</v>
      </c>
      <c r="G12">
        <v>120.11</v>
      </c>
      <c r="H12">
        <v>827</v>
      </c>
      <c r="I12">
        <v>115.84</v>
      </c>
      <c r="J12">
        <v>24</v>
      </c>
      <c r="K12">
        <v>25</v>
      </c>
      <c r="L12">
        <v>4.6340000000000003</v>
      </c>
      <c r="M12">
        <v>0.71099999999999997</v>
      </c>
      <c r="N12" s="7">
        <v>0.40200000000000002</v>
      </c>
      <c r="O12" s="26">
        <v>28.13</v>
      </c>
      <c r="P12" s="26">
        <v>17</v>
      </c>
      <c r="Q12" s="26">
        <v>53.97</v>
      </c>
      <c r="R12">
        <v>0</v>
      </c>
      <c r="S12">
        <v>0</v>
      </c>
      <c r="T12">
        <v>66.747</v>
      </c>
      <c r="U12">
        <v>27.931999999999999</v>
      </c>
      <c r="V12">
        <v>5.32</v>
      </c>
      <c r="W12">
        <v>0</v>
      </c>
      <c r="X12">
        <v>0.24199999999999999</v>
      </c>
      <c r="Y12">
        <v>1</v>
      </c>
      <c r="Z12">
        <v>8.3000000000000004E-2</v>
      </c>
      <c r="AA12" s="69" t="s">
        <v>70</v>
      </c>
      <c r="AB12" s="70"/>
      <c r="AC12" s="70"/>
      <c r="AD12" s="70"/>
      <c r="AE12" s="70"/>
      <c r="AF12" s="70"/>
      <c r="AG12" s="70"/>
      <c r="AH12" s="70">
        <v>1</v>
      </c>
      <c r="AI12" s="70"/>
      <c r="AJ12" s="70"/>
      <c r="AK12" s="70"/>
      <c r="AL12" s="76">
        <v>30.25</v>
      </c>
      <c r="AM12" s="76">
        <v>3.49</v>
      </c>
      <c r="AN12" s="70"/>
      <c r="AQ12" s="7" t="s">
        <v>169</v>
      </c>
    </row>
    <row r="13" spans="1:46" ht="16" x14ac:dyDescent="0.2">
      <c r="A13" s="17">
        <v>0.43</v>
      </c>
      <c r="B13" s="49" t="s">
        <v>126</v>
      </c>
      <c r="C13" s="35">
        <v>7</v>
      </c>
      <c r="D13" s="51" t="s">
        <v>31</v>
      </c>
      <c r="E13" s="53" t="s">
        <v>40</v>
      </c>
      <c r="F13" s="1">
        <v>2.5000000000000001E-2</v>
      </c>
      <c r="G13">
        <v>120.08</v>
      </c>
      <c r="H13">
        <v>821</v>
      </c>
      <c r="I13">
        <v>116.68</v>
      </c>
      <c r="J13">
        <v>18</v>
      </c>
      <c r="K13">
        <v>19</v>
      </c>
      <c r="L13">
        <v>6.141</v>
      </c>
      <c r="M13">
        <v>0.71299999999999997</v>
      </c>
      <c r="N13" s="7">
        <v>0.442</v>
      </c>
      <c r="O13" s="26">
        <v>24.82</v>
      </c>
      <c r="P13" s="26">
        <v>17</v>
      </c>
      <c r="Q13" s="26">
        <v>73.760000000000005</v>
      </c>
      <c r="R13">
        <v>0</v>
      </c>
      <c r="S13">
        <v>0</v>
      </c>
      <c r="T13">
        <v>60.048999999999999</v>
      </c>
      <c r="U13">
        <v>35.932000000000002</v>
      </c>
      <c r="V13">
        <v>4.0190000000000001</v>
      </c>
      <c r="W13">
        <v>0</v>
      </c>
      <c r="X13">
        <v>0.247</v>
      </c>
      <c r="Y13">
        <v>1</v>
      </c>
      <c r="Z13">
        <v>9.4E-2</v>
      </c>
      <c r="AA13" s="69" t="s">
        <v>70</v>
      </c>
      <c r="AB13" s="70"/>
      <c r="AC13" s="70"/>
      <c r="AD13" s="70"/>
      <c r="AE13" s="70"/>
      <c r="AF13" s="70"/>
      <c r="AG13" s="70"/>
      <c r="AH13" s="70">
        <v>1</v>
      </c>
      <c r="AI13" s="70"/>
      <c r="AJ13" s="70"/>
      <c r="AK13" s="70"/>
      <c r="AL13" s="76">
        <v>30.58</v>
      </c>
      <c r="AM13" s="77">
        <v>3</v>
      </c>
      <c r="AN13" s="78"/>
      <c r="AQ13" s="7" t="s">
        <v>170</v>
      </c>
    </row>
    <row r="14" spans="1:46" x14ac:dyDescent="0.15">
      <c r="A14" s="17">
        <v>0.43</v>
      </c>
      <c r="B14" s="49" t="s">
        <v>126</v>
      </c>
      <c r="C14" s="35" t="s">
        <v>107</v>
      </c>
      <c r="D14" s="51" t="s">
        <v>77</v>
      </c>
      <c r="E14" s="53" t="s">
        <v>76</v>
      </c>
      <c r="F14" s="1">
        <v>1.6666666666666666E-2</v>
      </c>
      <c r="G14">
        <v>120.03</v>
      </c>
      <c r="H14">
        <v>823</v>
      </c>
      <c r="I14">
        <v>115.85</v>
      </c>
      <c r="J14">
        <v>23</v>
      </c>
      <c r="K14">
        <v>24</v>
      </c>
      <c r="L14">
        <v>4.827</v>
      </c>
      <c r="M14">
        <v>0.71199999999999997</v>
      </c>
      <c r="N14" s="7">
        <v>0.74099999999999999</v>
      </c>
      <c r="O14" s="7" t="s">
        <v>39</v>
      </c>
      <c r="P14" s="7" t="s">
        <v>39</v>
      </c>
      <c r="Q14" s="7" t="s">
        <v>39</v>
      </c>
      <c r="R14">
        <v>0</v>
      </c>
      <c r="S14">
        <v>0</v>
      </c>
      <c r="T14">
        <v>62.454000000000001</v>
      </c>
      <c r="U14">
        <v>29.161999999999999</v>
      </c>
      <c r="V14">
        <v>8.3840000000000003</v>
      </c>
      <c r="W14">
        <v>0</v>
      </c>
      <c r="X14">
        <v>0.26300000000000001</v>
      </c>
      <c r="Y14">
        <v>1</v>
      </c>
      <c r="Z14">
        <v>9.2999999999999999E-2</v>
      </c>
      <c r="AA14" s="73" t="s">
        <v>69</v>
      </c>
      <c r="AB14" s="74"/>
      <c r="AC14" s="74"/>
      <c r="AD14" s="74"/>
      <c r="AE14" s="74">
        <v>1</v>
      </c>
      <c r="AF14" s="74"/>
      <c r="AG14" s="74">
        <v>1</v>
      </c>
      <c r="AH14" s="74"/>
      <c r="AI14" s="74">
        <v>1</v>
      </c>
      <c r="AJ14" s="74"/>
      <c r="AK14" s="74"/>
      <c r="AL14" s="74">
        <v>73.47</v>
      </c>
      <c r="AM14" s="74">
        <v>0.49</v>
      </c>
      <c r="AQ14" s="7" t="s">
        <v>171</v>
      </c>
    </row>
    <row r="15" spans="1:46" x14ac:dyDescent="0.15">
      <c r="A15" s="17">
        <v>0.43</v>
      </c>
      <c r="B15" s="49" t="s">
        <v>126</v>
      </c>
      <c r="C15" s="35" t="s">
        <v>108</v>
      </c>
      <c r="D15" s="51" t="s">
        <v>78</v>
      </c>
      <c r="E15" s="53" t="s">
        <v>76</v>
      </c>
      <c r="F15" s="1">
        <v>1.8749999999999999E-2</v>
      </c>
      <c r="G15">
        <v>120</v>
      </c>
      <c r="H15">
        <v>828</v>
      </c>
      <c r="I15">
        <v>115.51900000000001</v>
      </c>
      <c r="J15">
        <v>28</v>
      </c>
      <c r="K15">
        <v>29</v>
      </c>
      <c r="L15">
        <v>3.9830000000000001</v>
      </c>
      <c r="M15">
        <v>0.71</v>
      </c>
      <c r="N15" s="7">
        <v>0.74299999999999999</v>
      </c>
      <c r="O15" s="7" t="s">
        <v>39</v>
      </c>
      <c r="P15" s="7" t="s">
        <v>39</v>
      </c>
      <c r="Q15" s="7" t="s">
        <v>39</v>
      </c>
      <c r="R15">
        <v>0</v>
      </c>
      <c r="S15">
        <v>0</v>
      </c>
      <c r="T15">
        <v>62.319000000000003</v>
      </c>
      <c r="U15">
        <v>30.675999999999998</v>
      </c>
      <c r="V15">
        <v>7.0049999999999999</v>
      </c>
      <c r="W15">
        <v>0</v>
      </c>
      <c r="X15">
        <v>0.27500000000000002</v>
      </c>
      <c r="Y15">
        <v>1</v>
      </c>
      <c r="Z15">
        <v>0.105</v>
      </c>
      <c r="AA15" s="73" t="s">
        <v>69</v>
      </c>
      <c r="AB15" s="74"/>
      <c r="AC15" s="74"/>
      <c r="AD15" s="74"/>
      <c r="AE15" s="74">
        <v>1</v>
      </c>
      <c r="AF15" s="74"/>
      <c r="AG15" s="74">
        <v>1</v>
      </c>
      <c r="AH15" s="74"/>
      <c r="AI15" s="74">
        <v>1</v>
      </c>
      <c r="AJ15" s="74"/>
      <c r="AK15" s="74"/>
      <c r="AL15" s="74">
        <v>41.96</v>
      </c>
      <c r="AM15" s="74">
        <v>3.61</v>
      </c>
      <c r="AQ15" s="7" t="s">
        <v>153</v>
      </c>
    </row>
    <row r="16" spans="1:46" x14ac:dyDescent="0.15">
      <c r="A16" s="17">
        <v>0.43</v>
      </c>
      <c r="B16" s="49" t="s">
        <v>126</v>
      </c>
      <c r="C16" s="35" t="s">
        <v>109</v>
      </c>
      <c r="D16" s="51" t="s">
        <v>121</v>
      </c>
      <c r="E16" s="53" t="s">
        <v>76</v>
      </c>
      <c r="F16" s="1">
        <v>2.0833333333333332E-2</v>
      </c>
      <c r="G16">
        <v>120.02</v>
      </c>
      <c r="H16">
        <v>810</v>
      </c>
      <c r="I16">
        <v>113.67</v>
      </c>
      <c r="J16">
        <v>33</v>
      </c>
      <c r="K16">
        <v>34</v>
      </c>
      <c r="L16">
        <v>3.343</v>
      </c>
      <c r="M16">
        <v>0.71699999999999997</v>
      </c>
      <c r="N16" s="7">
        <v>0.73699999999999999</v>
      </c>
      <c r="O16" s="7" t="s">
        <v>39</v>
      </c>
      <c r="P16" s="7" t="s">
        <v>39</v>
      </c>
      <c r="Q16" s="7" t="s">
        <v>39</v>
      </c>
      <c r="R16">
        <v>0</v>
      </c>
      <c r="S16">
        <v>0</v>
      </c>
      <c r="T16">
        <v>62.963000000000001</v>
      </c>
      <c r="U16">
        <v>30.37</v>
      </c>
      <c r="V16">
        <v>6.6669999999999998</v>
      </c>
      <c r="W16">
        <v>0</v>
      </c>
      <c r="X16">
        <v>0.26500000000000001</v>
      </c>
      <c r="Y16">
        <v>1</v>
      </c>
      <c r="Z16">
        <v>9.2999999999999999E-2</v>
      </c>
      <c r="AA16" s="73" t="s">
        <v>69</v>
      </c>
      <c r="AB16" s="74"/>
      <c r="AC16" s="74"/>
      <c r="AD16" s="74"/>
      <c r="AE16" s="74">
        <v>1</v>
      </c>
      <c r="AF16" s="74"/>
      <c r="AG16" s="74">
        <v>1</v>
      </c>
      <c r="AH16" s="74"/>
      <c r="AI16" s="74">
        <v>1</v>
      </c>
      <c r="AJ16" s="74"/>
      <c r="AK16" s="74"/>
      <c r="AL16" s="74">
        <v>45.62</v>
      </c>
      <c r="AM16" s="74">
        <v>3.53</v>
      </c>
      <c r="AQ16" s="7" t="s">
        <v>152</v>
      </c>
    </row>
    <row r="17" spans="1:43" ht="16" x14ac:dyDescent="0.2">
      <c r="A17" s="17">
        <v>0.43</v>
      </c>
      <c r="B17" s="49" t="s">
        <v>126</v>
      </c>
      <c r="C17" s="35" t="s">
        <v>110</v>
      </c>
      <c r="D17" s="51" t="s">
        <v>32</v>
      </c>
      <c r="E17" s="53" t="s">
        <v>76</v>
      </c>
      <c r="F17" s="1">
        <v>2.2222222222222223E-2</v>
      </c>
      <c r="G17">
        <v>120.07</v>
      </c>
      <c r="H17">
        <v>765</v>
      </c>
      <c r="I17">
        <v>114.68</v>
      </c>
      <c r="J17">
        <v>32</v>
      </c>
      <c r="K17">
        <v>33</v>
      </c>
      <c r="L17">
        <v>3.4750000000000001</v>
      </c>
      <c r="M17">
        <v>0.73199999999999998</v>
      </c>
      <c r="N17" s="7">
        <v>0.72099999999999997</v>
      </c>
      <c r="O17" s="7" t="s">
        <v>39</v>
      </c>
      <c r="P17" s="7" t="s">
        <v>39</v>
      </c>
      <c r="Q17" s="7" t="s">
        <v>39</v>
      </c>
      <c r="R17">
        <v>0</v>
      </c>
      <c r="S17">
        <v>0</v>
      </c>
      <c r="T17">
        <v>58.561999999999998</v>
      </c>
      <c r="U17">
        <v>32.026000000000003</v>
      </c>
      <c r="V17">
        <v>9.4120000000000008</v>
      </c>
      <c r="W17">
        <v>0</v>
      </c>
      <c r="X17">
        <v>0.26300000000000001</v>
      </c>
      <c r="Y17">
        <v>1</v>
      </c>
      <c r="Z17">
        <v>0.107</v>
      </c>
      <c r="AA17" s="73" t="s">
        <v>69</v>
      </c>
      <c r="AB17" s="74"/>
      <c r="AC17" s="74"/>
      <c r="AD17" s="74"/>
      <c r="AE17" s="74">
        <v>1</v>
      </c>
      <c r="AF17" s="74"/>
      <c r="AG17" s="74">
        <v>1</v>
      </c>
      <c r="AH17" s="74"/>
      <c r="AI17" s="74">
        <v>1</v>
      </c>
      <c r="AJ17" s="74"/>
      <c r="AK17" s="74"/>
      <c r="AL17" s="66">
        <v>73.38</v>
      </c>
      <c r="AM17" s="66">
        <v>0.76</v>
      </c>
      <c r="AN17" s="66"/>
      <c r="AQ17" s="7" t="s">
        <v>136</v>
      </c>
    </row>
    <row r="18" spans="1:43" ht="16" x14ac:dyDescent="0.2">
      <c r="A18" s="17">
        <v>0.43</v>
      </c>
      <c r="B18" s="49" t="s">
        <v>126</v>
      </c>
      <c r="C18" s="35" t="s">
        <v>111</v>
      </c>
      <c r="D18" s="51" t="s">
        <v>33</v>
      </c>
      <c r="E18" s="53" t="s">
        <v>76</v>
      </c>
      <c r="F18" s="1">
        <v>2.4305555555555556E-2</v>
      </c>
      <c r="G18">
        <v>120.03</v>
      </c>
      <c r="H18">
        <v>828</v>
      </c>
      <c r="I18">
        <v>115.74</v>
      </c>
      <c r="J18">
        <v>23</v>
      </c>
      <c r="K18">
        <v>24</v>
      </c>
      <c r="L18">
        <v>4.8220000000000001</v>
      </c>
      <c r="M18">
        <v>0.71</v>
      </c>
      <c r="N18" s="7">
        <v>0.59799999999999998</v>
      </c>
      <c r="O18" s="7">
        <v>27.23</v>
      </c>
      <c r="P18" s="7">
        <v>21</v>
      </c>
      <c r="Q18" s="7">
        <v>98.37</v>
      </c>
      <c r="R18">
        <v>0</v>
      </c>
      <c r="S18">
        <v>0</v>
      </c>
      <c r="T18">
        <v>49.517000000000003</v>
      </c>
      <c r="U18">
        <v>46.497999999999998</v>
      </c>
      <c r="V18">
        <v>3.9860000000000002</v>
      </c>
      <c r="W18">
        <v>0</v>
      </c>
      <c r="X18">
        <v>0.27900000000000003</v>
      </c>
      <c r="Y18">
        <v>1</v>
      </c>
      <c r="Z18">
        <v>0.113</v>
      </c>
      <c r="AA18" s="69" t="s">
        <v>70</v>
      </c>
      <c r="AB18" s="70"/>
      <c r="AC18" s="70"/>
      <c r="AD18" s="70"/>
      <c r="AE18" s="70"/>
      <c r="AF18" s="70"/>
      <c r="AG18" s="70"/>
      <c r="AH18" s="70">
        <v>1</v>
      </c>
      <c r="AI18" s="70"/>
      <c r="AJ18" s="70"/>
      <c r="AK18" s="70"/>
      <c r="AL18" s="76">
        <v>40.85</v>
      </c>
      <c r="AM18" s="76">
        <v>3.38</v>
      </c>
      <c r="AN18" s="76">
        <v>0.30499999999999999</v>
      </c>
    </row>
    <row r="19" spans="1:43" ht="16" x14ac:dyDescent="0.2">
      <c r="A19" s="17">
        <v>0.43</v>
      </c>
      <c r="B19" s="49" t="s">
        <v>126</v>
      </c>
      <c r="C19" s="35" t="s">
        <v>112</v>
      </c>
      <c r="D19" s="51" t="s">
        <v>34</v>
      </c>
      <c r="E19" s="53" t="s">
        <v>76</v>
      </c>
      <c r="F19" s="1">
        <v>2.6388888888888889E-2</v>
      </c>
      <c r="G19">
        <v>120.17</v>
      </c>
      <c r="H19">
        <v>833</v>
      </c>
      <c r="I19">
        <v>116.52</v>
      </c>
      <c r="J19">
        <v>20</v>
      </c>
      <c r="K19">
        <v>21</v>
      </c>
      <c r="L19">
        <v>5.5490000000000004</v>
      </c>
      <c r="M19">
        <v>0.70799999999999996</v>
      </c>
      <c r="N19" s="7">
        <v>0.74399999999999999</v>
      </c>
      <c r="O19" s="7" t="s">
        <v>39</v>
      </c>
      <c r="P19" s="7" t="s">
        <v>39</v>
      </c>
      <c r="Q19" s="7" t="s">
        <v>39</v>
      </c>
      <c r="R19">
        <v>0</v>
      </c>
      <c r="S19">
        <v>0</v>
      </c>
      <c r="T19">
        <v>67.826999999999998</v>
      </c>
      <c r="U19">
        <v>28.331</v>
      </c>
      <c r="V19">
        <v>3.8420000000000001</v>
      </c>
      <c r="W19">
        <v>0</v>
      </c>
      <c r="X19">
        <v>0.26</v>
      </c>
      <c r="Y19">
        <v>1</v>
      </c>
      <c r="Z19">
        <v>7.5999999999999998E-2</v>
      </c>
      <c r="AA19" s="73" t="s">
        <v>69</v>
      </c>
      <c r="AB19" s="74"/>
      <c r="AC19" s="74"/>
      <c r="AD19" s="74"/>
      <c r="AE19" s="74">
        <v>1</v>
      </c>
      <c r="AF19" s="74"/>
      <c r="AG19" s="74">
        <v>1</v>
      </c>
      <c r="AH19" s="74"/>
      <c r="AI19" s="74">
        <v>1</v>
      </c>
      <c r="AJ19" s="74"/>
      <c r="AK19" s="74"/>
      <c r="AL19" s="66">
        <v>58.67</v>
      </c>
      <c r="AM19" s="66">
        <v>3.51</v>
      </c>
      <c r="AN19" s="66">
        <v>0.23100000000000001</v>
      </c>
    </row>
    <row r="20" spans="1:43" ht="16" x14ac:dyDescent="0.2">
      <c r="A20" s="17">
        <v>0.43</v>
      </c>
      <c r="B20" s="49" t="s">
        <v>126</v>
      </c>
      <c r="C20" s="35" t="s">
        <v>113</v>
      </c>
      <c r="D20" s="51" t="s">
        <v>122</v>
      </c>
      <c r="E20" s="53" t="s">
        <v>76</v>
      </c>
      <c r="F20" s="1">
        <v>2.8472222222222222E-2</v>
      </c>
      <c r="G20">
        <v>120.21</v>
      </c>
      <c r="H20">
        <v>829</v>
      </c>
      <c r="I20">
        <v>117.12</v>
      </c>
      <c r="J20">
        <v>18</v>
      </c>
      <c r="K20">
        <v>19</v>
      </c>
      <c r="L20">
        <v>6.1639999999999997</v>
      </c>
      <c r="M20">
        <v>0.71</v>
      </c>
      <c r="N20" s="7">
        <v>0.74299999999999999</v>
      </c>
      <c r="O20" s="7" t="s">
        <v>39</v>
      </c>
      <c r="P20" s="7" t="s">
        <v>39</v>
      </c>
      <c r="Q20" s="7" t="s">
        <v>39</v>
      </c>
      <c r="R20">
        <v>0</v>
      </c>
      <c r="S20">
        <v>0</v>
      </c>
      <c r="T20">
        <v>66.947999999999993</v>
      </c>
      <c r="U20">
        <v>27.382000000000001</v>
      </c>
      <c r="V20">
        <v>5.6689999999999996</v>
      </c>
      <c r="W20">
        <v>0</v>
      </c>
      <c r="X20">
        <v>0.26200000000000001</v>
      </c>
      <c r="Y20">
        <v>1</v>
      </c>
      <c r="Z20">
        <v>8.5000000000000006E-2</v>
      </c>
      <c r="AA20" s="73" t="s">
        <v>69</v>
      </c>
      <c r="AB20" s="74"/>
      <c r="AC20" s="74"/>
      <c r="AD20" s="74"/>
      <c r="AE20" s="74">
        <v>1</v>
      </c>
      <c r="AF20" s="74"/>
      <c r="AG20" s="74">
        <v>1</v>
      </c>
      <c r="AH20" s="74"/>
      <c r="AI20" s="74">
        <v>1</v>
      </c>
      <c r="AJ20" s="74"/>
      <c r="AK20" s="74"/>
      <c r="AL20" s="66">
        <v>54.04</v>
      </c>
      <c r="AM20" s="66">
        <v>3.53</v>
      </c>
      <c r="AN20" s="66">
        <v>0.23699999999999999</v>
      </c>
    </row>
    <row r="21" spans="1:43" ht="16" x14ac:dyDescent="0.2">
      <c r="A21" s="17">
        <v>0.43</v>
      </c>
      <c r="B21" s="49" t="s">
        <v>126</v>
      </c>
      <c r="C21" s="35" t="s">
        <v>114</v>
      </c>
      <c r="D21" s="51" t="s">
        <v>123</v>
      </c>
      <c r="E21" s="53" t="s">
        <v>76</v>
      </c>
      <c r="F21" s="1">
        <v>2.9861111111111113E-2</v>
      </c>
      <c r="G21">
        <v>120.03</v>
      </c>
      <c r="H21">
        <v>829</v>
      </c>
      <c r="I21">
        <v>115.67</v>
      </c>
      <c r="J21">
        <v>26</v>
      </c>
      <c r="K21">
        <v>27</v>
      </c>
      <c r="L21">
        <v>4.2839999999999998</v>
      </c>
      <c r="M21">
        <v>0.71</v>
      </c>
      <c r="N21" s="7">
        <v>0.74299999999999999</v>
      </c>
      <c r="O21" s="7" t="s">
        <v>39</v>
      </c>
      <c r="P21" s="7" t="s">
        <v>39</v>
      </c>
      <c r="Q21" s="7" t="s">
        <v>39</v>
      </c>
      <c r="R21">
        <v>0</v>
      </c>
      <c r="S21">
        <v>0</v>
      </c>
      <c r="T21">
        <v>62.847000000000001</v>
      </c>
      <c r="U21">
        <v>29.673999999999999</v>
      </c>
      <c r="V21">
        <v>7.4790000000000001</v>
      </c>
      <c r="W21">
        <v>0</v>
      </c>
      <c r="X21">
        <v>0.26700000000000002</v>
      </c>
      <c r="Y21">
        <v>1</v>
      </c>
      <c r="Z21">
        <v>9.4E-2</v>
      </c>
      <c r="AA21" s="73" t="s">
        <v>69</v>
      </c>
      <c r="AB21" s="74"/>
      <c r="AC21" s="74"/>
      <c r="AD21" s="74"/>
      <c r="AE21" s="74">
        <v>1</v>
      </c>
      <c r="AF21" s="74"/>
      <c r="AG21" s="74">
        <v>1</v>
      </c>
      <c r="AH21" s="74"/>
      <c r="AI21" s="74">
        <v>1</v>
      </c>
      <c r="AJ21" s="74"/>
      <c r="AK21" s="74"/>
      <c r="AL21" s="66">
        <v>62.82</v>
      </c>
      <c r="AM21" s="66">
        <v>3.48</v>
      </c>
      <c r="AN21" s="66">
        <v>0.32700000000000001</v>
      </c>
    </row>
    <row r="22" spans="1:43" ht="16" x14ac:dyDescent="0.2">
      <c r="A22" s="17">
        <v>0.43</v>
      </c>
      <c r="B22" s="49" t="s">
        <v>126</v>
      </c>
      <c r="C22" s="35" t="s">
        <v>115</v>
      </c>
      <c r="D22" s="51" t="s">
        <v>124</v>
      </c>
      <c r="E22" s="53" t="s">
        <v>76</v>
      </c>
      <c r="F22" s="1">
        <v>3.125E-2</v>
      </c>
      <c r="G22">
        <v>120.14</v>
      </c>
      <c r="H22">
        <v>832</v>
      </c>
      <c r="I22">
        <v>114.67</v>
      </c>
      <c r="J22">
        <v>35</v>
      </c>
      <c r="K22">
        <v>36</v>
      </c>
      <c r="L22">
        <v>3.1850000000000001</v>
      </c>
      <c r="M22">
        <v>0.70899999999999996</v>
      </c>
      <c r="N22" s="7">
        <v>0.45400000000000001</v>
      </c>
      <c r="O22" s="7">
        <v>26.55</v>
      </c>
      <c r="P22" s="7">
        <v>33</v>
      </c>
      <c r="Q22" s="7">
        <v>76.12</v>
      </c>
      <c r="R22">
        <v>0</v>
      </c>
      <c r="S22">
        <v>0</v>
      </c>
      <c r="T22">
        <v>56.610999999999997</v>
      </c>
      <c r="U22">
        <v>37.139000000000003</v>
      </c>
      <c r="V22">
        <v>6.25</v>
      </c>
      <c r="W22">
        <v>0</v>
      </c>
      <c r="X22">
        <v>0.26300000000000001</v>
      </c>
      <c r="Y22">
        <v>1</v>
      </c>
      <c r="Z22">
        <v>0.1</v>
      </c>
      <c r="AA22" s="69" t="s">
        <v>70</v>
      </c>
      <c r="AB22" s="70"/>
      <c r="AC22" s="70"/>
      <c r="AD22" s="70"/>
      <c r="AE22" s="70"/>
      <c r="AF22" s="70"/>
      <c r="AG22" s="70"/>
      <c r="AH22" s="70">
        <v>1</v>
      </c>
      <c r="AI22" s="70"/>
      <c r="AJ22" s="70"/>
      <c r="AK22" s="70"/>
      <c r="AL22" s="76">
        <v>28.25</v>
      </c>
      <c r="AM22" s="76">
        <v>2.92</v>
      </c>
      <c r="AN22" s="76">
        <v>0.23699999999999999</v>
      </c>
    </row>
    <row r="23" spans="1:43" s="19" customFormat="1" ht="16" x14ac:dyDescent="0.2">
      <c r="A23" s="23">
        <v>0.4</v>
      </c>
      <c r="B23" s="50" t="s">
        <v>126</v>
      </c>
      <c r="C23" s="31">
        <v>1</v>
      </c>
      <c r="D23" s="52" t="s">
        <v>28</v>
      </c>
      <c r="E23" s="54" t="s">
        <v>14</v>
      </c>
      <c r="F23" s="20">
        <v>9.8611111111111108E-2</v>
      </c>
      <c r="G23" s="19">
        <v>120.01</v>
      </c>
      <c r="H23" s="19">
        <v>811</v>
      </c>
      <c r="I23" s="19">
        <v>118.81</v>
      </c>
      <c r="J23" s="19">
        <v>6</v>
      </c>
      <c r="K23" s="19">
        <v>7</v>
      </c>
      <c r="L23" s="19">
        <v>16.972999999999999</v>
      </c>
      <c r="M23" s="19">
        <v>0.71599999999999997</v>
      </c>
      <c r="N23" s="36">
        <v>0.73699999999999999</v>
      </c>
      <c r="O23" s="36">
        <v>29.49</v>
      </c>
      <c r="P23" s="36" t="s">
        <v>66</v>
      </c>
      <c r="Q23" s="36" t="s">
        <v>66</v>
      </c>
      <c r="R23" s="19">
        <v>0</v>
      </c>
      <c r="S23" s="19">
        <v>0</v>
      </c>
      <c r="T23" s="19">
        <v>80.518000000000001</v>
      </c>
      <c r="U23" s="19">
        <v>19.481999999999999</v>
      </c>
      <c r="V23" s="19">
        <v>0</v>
      </c>
      <c r="W23" s="19">
        <v>0</v>
      </c>
      <c r="X23" s="19">
        <v>0.252</v>
      </c>
      <c r="Y23" s="19">
        <v>1</v>
      </c>
      <c r="Z23" s="19">
        <v>3.2000000000000001E-2</v>
      </c>
      <c r="AA23" s="79" t="s">
        <v>69</v>
      </c>
      <c r="AB23" s="72"/>
      <c r="AC23" s="72"/>
      <c r="AD23" s="72"/>
      <c r="AE23" s="72">
        <v>1</v>
      </c>
      <c r="AF23" s="72"/>
      <c r="AG23" s="72">
        <v>1</v>
      </c>
      <c r="AH23" s="72"/>
      <c r="AI23" s="72"/>
      <c r="AJ23" s="72"/>
      <c r="AK23" s="72"/>
      <c r="AL23" s="81">
        <v>53.06</v>
      </c>
      <c r="AM23" s="82">
        <v>3.53</v>
      </c>
      <c r="AN23" s="82">
        <v>0.188</v>
      </c>
      <c r="AO23" s="25" t="s">
        <v>144</v>
      </c>
      <c r="AP23" s="25" t="s">
        <v>134</v>
      </c>
    </row>
    <row r="24" spans="1:43" s="19" customFormat="1" ht="16" x14ac:dyDescent="0.2">
      <c r="A24" s="23">
        <v>0.4</v>
      </c>
      <c r="B24" s="50" t="s">
        <v>126</v>
      </c>
      <c r="C24" s="31">
        <v>2</v>
      </c>
      <c r="D24" s="52" t="s">
        <v>41</v>
      </c>
      <c r="E24" s="54" t="s">
        <v>14</v>
      </c>
      <c r="F24" s="20">
        <v>0.1</v>
      </c>
      <c r="G24" s="19">
        <v>120.12</v>
      </c>
      <c r="H24" s="19">
        <v>817</v>
      </c>
      <c r="I24" s="19">
        <v>117.09</v>
      </c>
      <c r="J24" s="19">
        <v>16</v>
      </c>
      <c r="K24" s="19">
        <v>17</v>
      </c>
      <c r="L24" s="19">
        <v>6.8879999999999999</v>
      </c>
      <c r="M24" s="19">
        <v>0.71399999999999997</v>
      </c>
      <c r="N24" s="36">
        <v>0.53400000000000003</v>
      </c>
      <c r="O24" s="36">
        <v>31.16</v>
      </c>
      <c r="P24" s="36">
        <v>16</v>
      </c>
      <c r="Q24" s="36">
        <v>93.44</v>
      </c>
      <c r="R24" s="19">
        <v>0</v>
      </c>
      <c r="S24" s="19">
        <v>0</v>
      </c>
      <c r="T24" s="19">
        <v>69.400000000000006</v>
      </c>
      <c r="U24" s="19">
        <v>29.253</v>
      </c>
      <c r="V24" s="19">
        <v>1.3460000000000001</v>
      </c>
      <c r="W24" s="19">
        <v>0</v>
      </c>
      <c r="X24" s="19">
        <v>0.26400000000000001</v>
      </c>
      <c r="Y24" s="19">
        <v>1</v>
      </c>
      <c r="Z24" s="19">
        <v>5.2999999999999999E-2</v>
      </c>
      <c r="AA24" s="80" t="s">
        <v>70</v>
      </c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83">
        <v>46.75</v>
      </c>
      <c r="AM24" s="83">
        <v>3.47</v>
      </c>
      <c r="AN24" s="84">
        <v>0.27500000000000002</v>
      </c>
    </row>
    <row r="25" spans="1:43" s="19" customFormat="1" ht="16" x14ac:dyDescent="0.2">
      <c r="A25" s="23">
        <v>0.4</v>
      </c>
      <c r="B25" s="50" t="s">
        <v>126</v>
      </c>
      <c r="C25" s="31">
        <v>3</v>
      </c>
      <c r="D25" s="52" t="s">
        <v>29</v>
      </c>
      <c r="E25" s="54" t="s">
        <v>14</v>
      </c>
      <c r="F25" s="20">
        <v>0.10208333333333335</v>
      </c>
      <c r="G25" s="19">
        <v>120.131</v>
      </c>
      <c r="H25" s="19">
        <v>811</v>
      </c>
      <c r="I25" s="19">
        <v>113.169</v>
      </c>
      <c r="J25" s="19">
        <v>40</v>
      </c>
      <c r="K25" s="19">
        <v>41</v>
      </c>
      <c r="L25" s="19">
        <v>2.76</v>
      </c>
      <c r="M25" s="19">
        <v>0.71599999999999997</v>
      </c>
      <c r="N25" s="36">
        <v>0.73699999999999999</v>
      </c>
      <c r="O25" s="36">
        <v>33.82</v>
      </c>
      <c r="P25" s="36" t="s">
        <v>66</v>
      </c>
      <c r="Q25" s="36" t="s">
        <v>66</v>
      </c>
      <c r="R25" s="19">
        <v>0</v>
      </c>
      <c r="S25" s="19">
        <v>0</v>
      </c>
      <c r="T25" s="19">
        <v>73.366</v>
      </c>
      <c r="U25" s="19">
        <v>17.756</v>
      </c>
      <c r="V25" s="19">
        <v>8.8780000000000001</v>
      </c>
      <c r="W25" s="19">
        <v>0</v>
      </c>
      <c r="X25" s="19">
        <v>0.27200000000000002</v>
      </c>
      <c r="Y25" s="19">
        <v>1</v>
      </c>
      <c r="Z25" s="19">
        <v>7.5999999999999998E-2</v>
      </c>
      <c r="AA25" s="79" t="s">
        <v>69</v>
      </c>
      <c r="AB25" s="72"/>
      <c r="AC25" s="72"/>
      <c r="AD25" s="72"/>
      <c r="AE25" s="72">
        <v>1</v>
      </c>
      <c r="AF25" s="72"/>
      <c r="AG25" s="72">
        <v>1</v>
      </c>
      <c r="AH25" s="72"/>
      <c r="AI25" s="72"/>
      <c r="AJ25" s="72"/>
      <c r="AK25" s="72"/>
      <c r="AL25" s="81">
        <v>58.6</v>
      </c>
      <c r="AM25" s="82">
        <v>3.51</v>
      </c>
      <c r="AN25" s="72">
        <v>0.21</v>
      </c>
    </row>
    <row r="26" spans="1:43" s="19" customFormat="1" ht="16" x14ac:dyDescent="0.2">
      <c r="A26" s="23">
        <v>0.4</v>
      </c>
      <c r="B26" s="50" t="s">
        <v>126</v>
      </c>
      <c r="C26" s="31">
        <v>4</v>
      </c>
      <c r="D26" s="52" t="s">
        <v>23</v>
      </c>
      <c r="E26" s="54" t="s">
        <v>14</v>
      </c>
      <c r="F26" s="20">
        <v>0.10347222222222223</v>
      </c>
      <c r="G26" s="19">
        <v>120.08</v>
      </c>
      <c r="H26" s="19">
        <v>814</v>
      </c>
      <c r="I26" s="19">
        <v>117.67</v>
      </c>
      <c r="J26" s="19">
        <v>14</v>
      </c>
      <c r="K26" s="19">
        <v>15</v>
      </c>
      <c r="L26" s="19">
        <v>7.8449999999999998</v>
      </c>
      <c r="M26" s="19">
        <v>0.71499999999999997</v>
      </c>
      <c r="N26" s="36">
        <v>0.73799999999999999</v>
      </c>
      <c r="O26" s="36">
        <v>25.36</v>
      </c>
      <c r="P26" s="36" t="s">
        <v>66</v>
      </c>
      <c r="Q26" s="36" t="s">
        <v>66</v>
      </c>
      <c r="R26" s="19">
        <v>0</v>
      </c>
      <c r="S26" s="19">
        <v>0</v>
      </c>
      <c r="T26" s="19">
        <v>74.447000000000003</v>
      </c>
      <c r="U26" s="19">
        <v>21.99</v>
      </c>
      <c r="V26" s="19">
        <v>3.5630000000000002</v>
      </c>
      <c r="W26" s="19">
        <v>0</v>
      </c>
      <c r="X26" s="19">
        <v>0.26100000000000001</v>
      </c>
      <c r="Y26" s="19">
        <v>1</v>
      </c>
      <c r="Z26" s="19">
        <v>5.8000000000000003E-2</v>
      </c>
      <c r="AA26" s="79" t="s">
        <v>69</v>
      </c>
      <c r="AB26" s="72"/>
      <c r="AC26" s="72"/>
      <c r="AD26" s="72"/>
      <c r="AE26" s="72">
        <v>1</v>
      </c>
      <c r="AF26" s="72"/>
      <c r="AG26" s="72">
        <v>1</v>
      </c>
      <c r="AH26" s="72"/>
      <c r="AI26" s="72"/>
      <c r="AJ26" s="72"/>
      <c r="AK26" s="72"/>
      <c r="AL26" s="81">
        <v>62.64</v>
      </c>
      <c r="AM26" s="82">
        <v>3.46</v>
      </c>
      <c r="AN26" s="72">
        <v>0.21</v>
      </c>
    </row>
    <row r="27" spans="1:43" s="19" customFormat="1" ht="16" x14ac:dyDescent="0.2">
      <c r="A27" s="23">
        <v>0.4</v>
      </c>
      <c r="B27" s="50" t="s">
        <v>126</v>
      </c>
      <c r="C27" s="31">
        <v>5</v>
      </c>
      <c r="D27" s="52" t="s">
        <v>21</v>
      </c>
      <c r="E27" s="54" t="s">
        <v>15</v>
      </c>
      <c r="F27" s="20">
        <v>0.66666666666666663</v>
      </c>
      <c r="G27" s="19">
        <v>120.01</v>
      </c>
      <c r="H27" s="19">
        <v>815</v>
      </c>
      <c r="I27" s="19">
        <v>115.919</v>
      </c>
      <c r="J27" s="19">
        <v>24</v>
      </c>
      <c r="K27" s="19">
        <v>25</v>
      </c>
      <c r="L27" s="19">
        <v>4.6369999999999996</v>
      </c>
      <c r="M27" s="19">
        <v>0.71499999999999997</v>
      </c>
      <c r="N27" s="36">
        <v>0.48299999999999998</v>
      </c>
      <c r="O27" s="36">
        <v>27.6</v>
      </c>
      <c r="P27" s="36">
        <v>23</v>
      </c>
      <c r="Q27" s="36">
        <v>83.33</v>
      </c>
      <c r="R27" s="19">
        <v>0</v>
      </c>
      <c r="S27" s="19">
        <v>0</v>
      </c>
      <c r="T27" s="19">
        <v>68.956999999999994</v>
      </c>
      <c r="U27" s="19">
        <v>28.834</v>
      </c>
      <c r="V27" s="19">
        <v>2.2090000000000001</v>
      </c>
      <c r="W27" s="19">
        <v>0</v>
      </c>
      <c r="X27" s="19">
        <v>0.25900000000000001</v>
      </c>
      <c r="Y27" s="19">
        <v>1</v>
      </c>
      <c r="Z27" s="19">
        <v>5.8000000000000003E-2</v>
      </c>
      <c r="AA27" s="80" t="s">
        <v>70</v>
      </c>
      <c r="AB27" s="68"/>
      <c r="AC27" s="68"/>
      <c r="AD27" s="68"/>
      <c r="AE27" s="68"/>
      <c r="AF27" s="68"/>
      <c r="AG27" s="68"/>
      <c r="AH27" s="68">
        <v>1</v>
      </c>
      <c r="AI27" s="68"/>
      <c r="AJ27" s="68"/>
      <c r="AK27" s="68"/>
      <c r="AL27" s="83">
        <v>39.950000000000003</v>
      </c>
      <c r="AM27" s="83">
        <v>3.46</v>
      </c>
      <c r="AN27" s="84">
        <v>0.24</v>
      </c>
      <c r="AO27" s="25" t="s">
        <v>145</v>
      </c>
    </row>
    <row r="28" spans="1:43" s="19" customFormat="1" ht="16" x14ac:dyDescent="0.2">
      <c r="A28" s="23">
        <v>0.4</v>
      </c>
      <c r="B28" s="50" t="s">
        <v>126</v>
      </c>
      <c r="C28" s="34">
        <v>6</v>
      </c>
      <c r="D28" s="52" t="s">
        <v>22</v>
      </c>
      <c r="E28" s="54" t="s">
        <v>79</v>
      </c>
      <c r="F28" s="20">
        <v>0.99236111111111114</v>
      </c>
      <c r="G28" s="19">
        <v>120.039</v>
      </c>
      <c r="H28" s="19">
        <v>814</v>
      </c>
      <c r="I28" s="19">
        <v>116.301</v>
      </c>
      <c r="J28" s="19">
        <v>23</v>
      </c>
      <c r="K28" s="19">
        <v>24</v>
      </c>
      <c r="L28" s="19">
        <v>4.8460000000000001</v>
      </c>
      <c r="M28" s="19">
        <v>0.71499999999999997</v>
      </c>
      <c r="N28" s="25">
        <v>0.59299999999999997</v>
      </c>
      <c r="O28" s="36">
        <v>25.51</v>
      </c>
      <c r="P28" s="25">
        <v>23</v>
      </c>
      <c r="Q28" s="25">
        <v>102.04900000000001</v>
      </c>
      <c r="R28" s="19">
        <v>0</v>
      </c>
      <c r="S28" s="19">
        <v>0</v>
      </c>
      <c r="T28" s="19">
        <v>59.828000000000003</v>
      </c>
      <c r="U28" s="19">
        <v>37.960999999999999</v>
      </c>
      <c r="V28" s="19">
        <v>2.2109999999999999</v>
      </c>
      <c r="W28" s="19">
        <v>0</v>
      </c>
      <c r="X28" s="19">
        <v>0.27700000000000002</v>
      </c>
      <c r="Y28" s="19">
        <v>1</v>
      </c>
      <c r="Z28" s="19">
        <v>6.3E-2</v>
      </c>
      <c r="AA28" s="80" t="s">
        <v>70</v>
      </c>
      <c r="AB28" s="68"/>
      <c r="AC28" s="68"/>
      <c r="AD28" s="68"/>
      <c r="AE28" s="68"/>
      <c r="AF28" s="68"/>
      <c r="AG28" s="68"/>
      <c r="AH28" s="68">
        <v>1</v>
      </c>
      <c r="AI28" s="68"/>
      <c r="AJ28" s="68"/>
      <c r="AK28" s="68"/>
      <c r="AL28" s="83">
        <v>40.768999999999998</v>
      </c>
      <c r="AM28" s="83">
        <v>3.46</v>
      </c>
      <c r="AN28" s="84">
        <v>0.22900000000000001</v>
      </c>
    </row>
    <row r="29" spans="1:43" s="19" customFormat="1" ht="16" x14ac:dyDescent="0.2">
      <c r="A29" s="23">
        <v>0.4</v>
      </c>
      <c r="B29" s="50" t="s">
        <v>126</v>
      </c>
      <c r="C29" s="34">
        <v>7</v>
      </c>
      <c r="D29" s="52" t="s">
        <v>31</v>
      </c>
      <c r="E29" s="54" t="s">
        <v>79</v>
      </c>
      <c r="F29" s="20">
        <v>0.99513888888888891</v>
      </c>
      <c r="G29" s="19">
        <v>120</v>
      </c>
      <c r="H29" s="19">
        <v>827</v>
      </c>
      <c r="I29" s="19">
        <v>118.35</v>
      </c>
      <c r="J29" s="19">
        <v>8</v>
      </c>
      <c r="K29" s="19">
        <v>9</v>
      </c>
      <c r="L29" s="19">
        <v>13.15</v>
      </c>
      <c r="M29" s="19">
        <v>0.71099999999999997</v>
      </c>
      <c r="N29" s="25">
        <v>0.43</v>
      </c>
      <c r="O29" s="36">
        <v>30.79</v>
      </c>
      <c r="P29" s="36">
        <v>7</v>
      </c>
      <c r="Q29" s="36">
        <v>69.53</v>
      </c>
      <c r="R29" s="19">
        <v>0</v>
      </c>
      <c r="S29" s="19">
        <v>0</v>
      </c>
      <c r="T29" s="19">
        <v>75.453000000000003</v>
      </c>
      <c r="U29" s="19">
        <v>22.611999999999998</v>
      </c>
      <c r="V29" s="19">
        <v>1.9350000000000001</v>
      </c>
      <c r="W29" s="19">
        <v>0</v>
      </c>
      <c r="X29" s="19">
        <v>0.23699999999999999</v>
      </c>
      <c r="Y29" s="19">
        <v>1</v>
      </c>
      <c r="Z29" s="19">
        <v>4.9000000000000002E-2</v>
      </c>
      <c r="AA29" s="80" t="s">
        <v>70</v>
      </c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83">
        <v>39.96</v>
      </c>
      <c r="AM29" s="83">
        <v>3.5</v>
      </c>
      <c r="AN29" s="84">
        <v>0.247</v>
      </c>
    </row>
    <row r="30" spans="1:43" s="19" customFormat="1" ht="16" x14ac:dyDescent="0.2">
      <c r="A30" s="23">
        <v>0.4</v>
      </c>
      <c r="B30" s="50" t="s">
        <v>126</v>
      </c>
      <c r="C30" s="34">
        <v>8</v>
      </c>
      <c r="D30" s="52" t="s">
        <v>77</v>
      </c>
      <c r="E30" s="54" t="s">
        <v>79</v>
      </c>
      <c r="F30" s="20">
        <v>0.99722222222222223</v>
      </c>
      <c r="G30" s="19">
        <v>120.14</v>
      </c>
      <c r="H30" s="19">
        <v>816</v>
      </c>
      <c r="I30" s="19">
        <v>118.34</v>
      </c>
      <c r="J30" s="19">
        <v>8</v>
      </c>
      <c r="K30" s="19">
        <v>9</v>
      </c>
      <c r="L30" s="19">
        <v>13.148999999999999</v>
      </c>
      <c r="M30" s="19">
        <v>0.71399999999999997</v>
      </c>
      <c r="N30" s="25">
        <v>0.73899999999999999</v>
      </c>
      <c r="O30" s="25" t="s">
        <v>39</v>
      </c>
      <c r="P30" s="25" t="s">
        <v>39</v>
      </c>
      <c r="Q30" s="25" t="s">
        <v>39</v>
      </c>
      <c r="R30" s="19">
        <v>0</v>
      </c>
      <c r="S30" s="19">
        <v>0</v>
      </c>
      <c r="T30" s="19">
        <v>83.332999999999998</v>
      </c>
      <c r="U30" s="19">
        <v>15.074</v>
      </c>
      <c r="V30" s="19">
        <v>1.593</v>
      </c>
      <c r="W30" s="19">
        <v>0</v>
      </c>
      <c r="X30" s="19">
        <v>0.252</v>
      </c>
      <c r="Y30" s="19">
        <v>1</v>
      </c>
      <c r="Z30" s="19">
        <v>3.1E-2</v>
      </c>
      <c r="AA30" s="79" t="s">
        <v>69</v>
      </c>
      <c r="AB30" s="72"/>
      <c r="AC30" s="72"/>
      <c r="AD30" s="72"/>
      <c r="AE30" s="72">
        <v>1</v>
      </c>
      <c r="AF30" s="72"/>
      <c r="AG30" s="72">
        <v>1</v>
      </c>
      <c r="AH30" s="72"/>
      <c r="AI30" s="72"/>
      <c r="AJ30" s="72"/>
      <c r="AK30" s="72"/>
      <c r="AL30" s="81">
        <v>97.39</v>
      </c>
      <c r="AM30" s="82">
        <v>0.43</v>
      </c>
      <c r="AN30" s="82">
        <v>0</v>
      </c>
    </row>
    <row r="31" spans="1:43" s="19" customFormat="1" ht="16" x14ac:dyDescent="0.2">
      <c r="A31" s="23">
        <v>0.4</v>
      </c>
      <c r="B31" s="50" t="s">
        <v>126</v>
      </c>
      <c r="C31" s="34">
        <v>9</v>
      </c>
      <c r="D31" s="52" t="s">
        <v>78</v>
      </c>
      <c r="E31" s="54" t="s">
        <v>79</v>
      </c>
      <c r="F31" s="20">
        <v>0.99861111111111101</v>
      </c>
      <c r="G31" s="19">
        <v>120.13</v>
      </c>
      <c r="H31" s="19">
        <v>810</v>
      </c>
      <c r="I31" s="19">
        <v>118.2</v>
      </c>
      <c r="J31" s="19">
        <v>10</v>
      </c>
      <c r="K31" s="19">
        <v>11</v>
      </c>
      <c r="L31" s="19">
        <v>10.744999999999999</v>
      </c>
      <c r="M31" s="19">
        <v>0.71699999999999997</v>
      </c>
      <c r="N31" s="25">
        <v>0.73699999999999999</v>
      </c>
      <c r="O31" s="25" t="s">
        <v>39</v>
      </c>
      <c r="P31" s="25" t="s">
        <v>39</v>
      </c>
      <c r="Q31" s="25" t="s">
        <v>39</v>
      </c>
      <c r="R31" s="19">
        <v>0</v>
      </c>
      <c r="S31" s="19">
        <v>0</v>
      </c>
      <c r="T31" s="19">
        <v>78.888999999999996</v>
      </c>
      <c r="U31" s="19">
        <v>18.395</v>
      </c>
      <c r="V31" s="19">
        <v>2.7160000000000002</v>
      </c>
      <c r="W31" s="19">
        <v>0</v>
      </c>
      <c r="X31" s="19">
        <v>0.253</v>
      </c>
      <c r="Y31" s="19">
        <v>1</v>
      </c>
      <c r="Z31" s="19">
        <v>4.2000000000000003E-2</v>
      </c>
      <c r="AA31" s="79" t="s">
        <v>69</v>
      </c>
      <c r="AB31" s="72"/>
      <c r="AC31" s="72"/>
      <c r="AD31" s="72"/>
      <c r="AE31" s="72">
        <v>1</v>
      </c>
      <c r="AF31" s="72"/>
      <c r="AG31" s="72">
        <v>1</v>
      </c>
      <c r="AH31" s="72"/>
      <c r="AI31" s="72"/>
      <c r="AJ31" s="72"/>
      <c r="AK31" s="72"/>
      <c r="AL31" s="81">
        <v>69.16</v>
      </c>
      <c r="AM31" s="82">
        <v>1.85</v>
      </c>
      <c r="AN31" s="82">
        <v>0.15</v>
      </c>
      <c r="AP31" s="25"/>
    </row>
    <row r="32" spans="1:43" s="19" customFormat="1" ht="16" x14ac:dyDescent="0.2">
      <c r="A32" s="23">
        <v>0.4</v>
      </c>
      <c r="B32" s="50" t="s">
        <v>126</v>
      </c>
      <c r="C32" s="34">
        <v>10</v>
      </c>
      <c r="D32" s="52" t="s">
        <v>80</v>
      </c>
      <c r="E32" s="54" t="s">
        <v>76</v>
      </c>
      <c r="F32" s="20">
        <v>6.9444444444444447E-4</v>
      </c>
      <c r="G32" s="19">
        <v>120.1</v>
      </c>
      <c r="H32" s="19">
        <v>754</v>
      </c>
      <c r="I32" s="19">
        <v>119.01</v>
      </c>
      <c r="J32" s="19">
        <v>4</v>
      </c>
      <c r="K32" s="19">
        <v>5</v>
      </c>
      <c r="L32" s="19">
        <v>23.802</v>
      </c>
      <c r="M32" s="19">
        <v>0.73599999999999999</v>
      </c>
      <c r="N32" s="25">
        <v>0.71699999999999997</v>
      </c>
      <c r="O32" s="25" t="s">
        <v>39</v>
      </c>
      <c r="P32" s="25" t="s">
        <v>39</v>
      </c>
      <c r="Q32" s="25" t="s">
        <v>39</v>
      </c>
      <c r="R32" s="19">
        <v>0</v>
      </c>
      <c r="S32" s="19">
        <v>0</v>
      </c>
      <c r="T32" s="19">
        <v>31.033999999999999</v>
      </c>
      <c r="U32" s="19">
        <v>68.17</v>
      </c>
      <c r="V32" s="19">
        <v>0.79600000000000004</v>
      </c>
      <c r="W32" s="19">
        <v>0</v>
      </c>
      <c r="X32" s="19">
        <v>0.29199999999999998</v>
      </c>
      <c r="Y32" s="19">
        <v>1</v>
      </c>
      <c r="Z32" s="19">
        <v>8.5000000000000006E-2</v>
      </c>
      <c r="AA32" s="79" t="s">
        <v>69</v>
      </c>
      <c r="AB32" s="72"/>
      <c r="AC32" s="72"/>
      <c r="AD32" s="72"/>
      <c r="AE32" s="72">
        <v>1</v>
      </c>
      <c r="AF32" s="72">
        <v>1</v>
      </c>
      <c r="AG32" s="72"/>
      <c r="AH32" s="72"/>
      <c r="AI32" s="72"/>
      <c r="AJ32" s="72"/>
      <c r="AK32" s="72"/>
      <c r="AL32" s="81">
        <v>43.63</v>
      </c>
      <c r="AM32" s="82">
        <v>3.73</v>
      </c>
      <c r="AN32" s="82">
        <v>0.186</v>
      </c>
      <c r="AO32" s="25" t="s">
        <v>144</v>
      </c>
      <c r="AP32" s="25" t="s">
        <v>137</v>
      </c>
    </row>
    <row r="33" spans="1:42" s="19" customFormat="1" ht="16" x14ac:dyDescent="0.2">
      <c r="A33" s="23">
        <v>0.4</v>
      </c>
      <c r="B33" s="50" t="s">
        <v>126</v>
      </c>
      <c r="C33" s="34">
        <v>11</v>
      </c>
      <c r="D33" s="52" t="s">
        <v>32</v>
      </c>
      <c r="E33" s="54" t="s">
        <v>76</v>
      </c>
      <c r="F33" s="20">
        <v>2.0833333333333333E-3</v>
      </c>
      <c r="G33" s="19">
        <v>120.05</v>
      </c>
      <c r="H33" s="19">
        <v>822</v>
      </c>
      <c r="I33" s="19">
        <v>117.89</v>
      </c>
      <c r="J33" s="19">
        <v>12</v>
      </c>
      <c r="K33" s="19">
        <v>13</v>
      </c>
      <c r="L33" s="19">
        <v>9.0679999999999996</v>
      </c>
      <c r="M33" s="19">
        <v>0.71199999999999997</v>
      </c>
      <c r="N33" s="25">
        <v>0.74099999999999999</v>
      </c>
      <c r="O33" s="25" t="s">
        <v>39</v>
      </c>
      <c r="P33" s="25" t="s">
        <v>39</v>
      </c>
      <c r="Q33" s="25" t="s">
        <v>39</v>
      </c>
      <c r="R33" s="19">
        <v>0</v>
      </c>
      <c r="S33" s="19">
        <v>0</v>
      </c>
      <c r="T33" s="19">
        <v>76.277000000000001</v>
      </c>
      <c r="U33" s="19">
        <v>17.032</v>
      </c>
      <c r="V33" s="19">
        <v>6.6909999999999998</v>
      </c>
      <c r="W33" s="19">
        <v>0</v>
      </c>
      <c r="X33" s="19">
        <v>0.26</v>
      </c>
      <c r="Y33" s="19">
        <v>1</v>
      </c>
      <c r="Z33" s="19">
        <v>6.3E-2</v>
      </c>
      <c r="AA33" s="79" t="s">
        <v>69</v>
      </c>
      <c r="AB33" s="72"/>
      <c r="AC33" s="72"/>
      <c r="AD33" s="72"/>
      <c r="AE33" s="72">
        <v>1</v>
      </c>
      <c r="AF33" s="72"/>
      <c r="AG33" s="72">
        <v>1</v>
      </c>
      <c r="AH33" s="72"/>
      <c r="AI33" s="72"/>
      <c r="AJ33" s="72"/>
      <c r="AK33" s="72"/>
      <c r="AL33" s="81">
        <v>83.6</v>
      </c>
      <c r="AM33" s="81">
        <v>0.66</v>
      </c>
      <c r="AN33" s="81">
        <v>0</v>
      </c>
      <c r="AO33" s="25" t="s">
        <v>144</v>
      </c>
      <c r="AP33" s="25" t="s">
        <v>138</v>
      </c>
    </row>
    <row r="34" spans="1:42" s="19" customFormat="1" ht="16" x14ac:dyDescent="0.2">
      <c r="A34" s="23">
        <v>0.4</v>
      </c>
      <c r="B34" s="50" t="s">
        <v>126</v>
      </c>
      <c r="C34" s="34">
        <v>12</v>
      </c>
      <c r="D34" s="52" t="s">
        <v>33</v>
      </c>
      <c r="E34" s="54" t="s">
        <v>76</v>
      </c>
      <c r="F34" s="20">
        <v>1.2500000000000001E-2</v>
      </c>
      <c r="G34" s="19">
        <v>120.08</v>
      </c>
      <c r="H34" s="19">
        <v>815</v>
      </c>
      <c r="I34" s="19">
        <v>116.751</v>
      </c>
      <c r="J34" s="19">
        <v>20</v>
      </c>
      <c r="K34" s="19">
        <v>21</v>
      </c>
      <c r="L34" s="19">
        <v>5.56</v>
      </c>
      <c r="M34" s="19">
        <v>0.71499999999999997</v>
      </c>
      <c r="N34" s="25">
        <v>0.41799999999999998</v>
      </c>
      <c r="O34" s="25">
        <v>31</v>
      </c>
      <c r="P34" s="25">
        <v>17</v>
      </c>
      <c r="Q34" s="25">
        <v>66.83</v>
      </c>
      <c r="R34" s="19">
        <v>0</v>
      </c>
      <c r="S34" s="19">
        <v>0</v>
      </c>
      <c r="T34" s="19">
        <v>74.233000000000004</v>
      </c>
      <c r="U34" s="19">
        <v>22.454000000000001</v>
      </c>
      <c r="V34" s="19">
        <v>3.3130000000000002</v>
      </c>
      <c r="W34" s="19">
        <v>0</v>
      </c>
      <c r="X34" s="19">
        <v>0.24</v>
      </c>
      <c r="Y34" s="19">
        <v>1</v>
      </c>
      <c r="Z34" s="19">
        <v>5.2999999999999999E-2</v>
      </c>
      <c r="AA34" s="80" t="s">
        <v>70</v>
      </c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83">
        <v>40.479999999999997</v>
      </c>
      <c r="AM34" s="83">
        <v>3.5910000000000002</v>
      </c>
      <c r="AN34" s="84">
        <v>0.22800000000000001</v>
      </c>
    </row>
    <row r="35" spans="1:42" x14ac:dyDescent="0.15">
      <c r="A35" s="18">
        <v>0.37</v>
      </c>
      <c r="B35" s="49" t="s">
        <v>126</v>
      </c>
      <c r="C35" s="32">
        <v>1</v>
      </c>
      <c r="D35" s="51" t="s">
        <v>17</v>
      </c>
      <c r="E35" s="53" t="s">
        <v>14</v>
      </c>
      <c r="F35" s="1">
        <v>4.8611111111111112E-3</v>
      </c>
      <c r="G35">
        <v>120.09</v>
      </c>
      <c r="H35">
        <v>808</v>
      </c>
      <c r="I35">
        <v>118.26</v>
      </c>
      <c r="J35">
        <v>10</v>
      </c>
      <c r="K35">
        <v>11</v>
      </c>
      <c r="L35">
        <v>10.750999999999999</v>
      </c>
      <c r="M35">
        <v>0.71699999999999997</v>
      </c>
      <c r="N35" s="26">
        <v>0.39800000000000002</v>
      </c>
      <c r="O35" s="26">
        <v>31.8</v>
      </c>
      <c r="P35" s="26">
        <v>9</v>
      </c>
      <c r="Q35" s="26">
        <v>57.51</v>
      </c>
      <c r="R35">
        <v>0</v>
      </c>
      <c r="S35">
        <v>0</v>
      </c>
      <c r="T35">
        <v>84.158000000000001</v>
      </c>
      <c r="U35">
        <v>14.48</v>
      </c>
      <c r="V35">
        <v>1.361</v>
      </c>
      <c r="W35">
        <v>0</v>
      </c>
      <c r="X35">
        <v>0.23200000000000001</v>
      </c>
      <c r="Y35">
        <v>1</v>
      </c>
      <c r="Z35">
        <v>2.9000000000000001E-2</v>
      </c>
      <c r="AA35" s="69" t="s">
        <v>70</v>
      </c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</row>
    <row r="36" spans="1:42" x14ac:dyDescent="0.15">
      <c r="A36" s="18">
        <v>0.37</v>
      </c>
      <c r="B36" s="49" t="s">
        <v>126</v>
      </c>
      <c r="C36" s="32">
        <v>2</v>
      </c>
      <c r="D36" s="51" t="s">
        <v>18</v>
      </c>
      <c r="E36" s="53" t="s">
        <v>14</v>
      </c>
      <c r="F36" s="1">
        <v>2.7777777777777776E-2</v>
      </c>
      <c r="G36">
        <v>120.09</v>
      </c>
      <c r="H36">
        <v>817</v>
      </c>
      <c r="I36">
        <v>118.01</v>
      </c>
      <c r="J36">
        <v>12</v>
      </c>
      <c r="K36">
        <v>13</v>
      </c>
      <c r="L36">
        <v>9.0779999999999994</v>
      </c>
      <c r="M36">
        <v>0.71399999999999997</v>
      </c>
      <c r="N36" s="26">
        <v>0.442</v>
      </c>
      <c r="O36" s="26">
        <v>34.21</v>
      </c>
      <c r="P36" s="26">
        <v>11</v>
      </c>
      <c r="Q36" s="26">
        <v>73.099999999999994</v>
      </c>
      <c r="R36">
        <v>0</v>
      </c>
      <c r="S36">
        <v>0</v>
      </c>
      <c r="T36">
        <v>84.454999999999998</v>
      </c>
      <c r="U36">
        <v>14.076000000000001</v>
      </c>
      <c r="V36">
        <v>1.4690000000000001</v>
      </c>
      <c r="W36">
        <v>0</v>
      </c>
      <c r="X36">
        <v>0.252</v>
      </c>
      <c r="Y36">
        <v>1</v>
      </c>
      <c r="Z36">
        <v>0.03</v>
      </c>
      <c r="AA36" s="69" t="s">
        <v>70</v>
      </c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</row>
    <row r="37" spans="1:42" x14ac:dyDescent="0.15">
      <c r="A37" s="18">
        <v>0.37</v>
      </c>
      <c r="B37" s="49" t="s">
        <v>126</v>
      </c>
      <c r="C37" s="32">
        <v>3</v>
      </c>
      <c r="D37" s="51" t="s">
        <v>19</v>
      </c>
      <c r="E37" s="53" t="s">
        <v>14</v>
      </c>
      <c r="F37" s="1">
        <v>4.9305555555555554E-2</v>
      </c>
      <c r="G37">
        <v>120.1</v>
      </c>
      <c r="H37">
        <v>822</v>
      </c>
      <c r="I37">
        <v>118.28</v>
      </c>
      <c r="J37">
        <v>10</v>
      </c>
      <c r="K37">
        <v>11</v>
      </c>
      <c r="L37">
        <v>10.753</v>
      </c>
      <c r="M37">
        <v>0.71199999999999997</v>
      </c>
      <c r="N37" s="26">
        <v>0.42799999999999999</v>
      </c>
      <c r="O37" s="26">
        <v>33.65</v>
      </c>
      <c r="P37" s="26">
        <v>9</v>
      </c>
      <c r="Q37" s="26">
        <v>68.64</v>
      </c>
      <c r="R37">
        <v>0</v>
      </c>
      <c r="S37">
        <v>0</v>
      </c>
      <c r="T37">
        <v>85.644999999999996</v>
      </c>
      <c r="U37">
        <v>13.016999999999999</v>
      </c>
      <c r="V37">
        <v>1.3380000000000001</v>
      </c>
      <c r="W37">
        <v>0</v>
      </c>
      <c r="X37">
        <v>0.24</v>
      </c>
      <c r="Y37">
        <v>1</v>
      </c>
      <c r="Z37">
        <v>2.8000000000000001E-2</v>
      </c>
      <c r="AA37" s="69" t="s">
        <v>70</v>
      </c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</row>
    <row r="38" spans="1:42" x14ac:dyDescent="0.15">
      <c r="A38" s="18">
        <v>0.37</v>
      </c>
      <c r="B38" s="49" t="s">
        <v>126</v>
      </c>
      <c r="C38" s="32">
        <v>4</v>
      </c>
      <c r="D38" s="51" t="s">
        <v>20</v>
      </c>
      <c r="E38" s="53" t="s">
        <v>14</v>
      </c>
      <c r="F38" s="1">
        <v>7.0833333333333331E-2</v>
      </c>
      <c r="G38">
        <v>120.14</v>
      </c>
      <c r="H38">
        <v>822</v>
      </c>
      <c r="I38">
        <v>116.89100000000001</v>
      </c>
      <c r="J38">
        <v>19</v>
      </c>
      <c r="K38">
        <v>20</v>
      </c>
      <c r="L38">
        <v>5.8449999999999998</v>
      </c>
      <c r="M38">
        <v>0.71199999999999997</v>
      </c>
      <c r="N38" s="26">
        <v>0.42399999999999999</v>
      </c>
      <c r="O38" s="26">
        <v>32.6</v>
      </c>
      <c r="P38" s="26">
        <v>17</v>
      </c>
      <c r="Q38" s="26">
        <v>66.599999999999994</v>
      </c>
      <c r="R38">
        <v>0</v>
      </c>
      <c r="S38">
        <v>0</v>
      </c>
      <c r="T38">
        <v>82.117000000000004</v>
      </c>
      <c r="U38">
        <v>15.571999999999999</v>
      </c>
      <c r="V38">
        <v>2.3109999999999999</v>
      </c>
      <c r="W38">
        <v>0</v>
      </c>
      <c r="X38">
        <v>0.248</v>
      </c>
      <c r="Y38">
        <v>1</v>
      </c>
      <c r="Z38">
        <v>3.6999999999999998E-2</v>
      </c>
      <c r="AA38" s="69" t="s">
        <v>70</v>
      </c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</row>
    <row r="39" spans="1:42" x14ac:dyDescent="0.15">
      <c r="A39" s="18">
        <v>0.37</v>
      </c>
      <c r="B39" s="49" t="s">
        <v>126</v>
      </c>
      <c r="C39" s="32">
        <v>5</v>
      </c>
      <c r="D39" s="51" t="s">
        <v>21</v>
      </c>
      <c r="E39" s="53" t="s">
        <v>14</v>
      </c>
      <c r="F39" s="1">
        <v>7.2916666666666671E-2</v>
      </c>
      <c r="G39">
        <v>120.15</v>
      </c>
      <c r="H39">
        <v>832</v>
      </c>
      <c r="I39">
        <v>118.511</v>
      </c>
      <c r="J39">
        <v>8</v>
      </c>
      <c r="K39">
        <v>9</v>
      </c>
      <c r="L39">
        <v>13.167999999999999</v>
      </c>
      <c r="M39">
        <v>0.70899999999999996</v>
      </c>
      <c r="N39" s="26">
        <v>0.48299999999999998</v>
      </c>
      <c r="O39" s="26">
        <v>32.090000000000003</v>
      </c>
      <c r="P39" s="26">
        <v>7</v>
      </c>
      <c r="Q39" s="26">
        <v>81.819999999999993</v>
      </c>
      <c r="R39">
        <v>0</v>
      </c>
      <c r="S39">
        <v>0</v>
      </c>
      <c r="T39">
        <v>86.537999999999997</v>
      </c>
      <c r="U39">
        <v>12.26</v>
      </c>
      <c r="V39">
        <v>1.202</v>
      </c>
      <c r="W39">
        <v>0</v>
      </c>
      <c r="X39">
        <v>0.251</v>
      </c>
      <c r="Y39">
        <v>1</v>
      </c>
      <c r="Z39">
        <v>2.8000000000000001E-2</v>
      </c>
      <c r="AA39" s="69" t="s">
        <v>70</v>
      </c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</row>
    <row r="40" spans="1:42" s="19" customFormat="1" x14ac:dyDescent="0.15">
      <c r="A40" s="23">
        <v>0.34</v>
      </c>
      <c r="B40" s="50" t="s">
        <v>126</v>
      </c>
      <c r="C40" s="31">
        <v>1</v>
      </c>
      <c r="D40" s="52" t="s">
        <v>17</v>
      </c>
      <c r="E40" s="54" t="s">
        <v>14</v>
      </c>
      <c r="F40" s="20">
        <v>9.0277777777777787E-3</v>
      </c>
      <c r="G40" s="19">
        <v>120.04</v>
      </c>
      <c r="H40" s="19">
        <v>819</v>
      </c>
      <c r="I40" s="19">
        <v>117.84</v>
      </c>
      <c r="J40" s="19">
        <v>11</v>
      </c>
      <c r="K40" s="19">
        <v>12</v>
      </c>
      <c r="L40" s="19">
        <v>9.82</v>
      </c>
      <c r="M40" s="19">
        <v>0.71299999999999997</v>
      </c>
      <c r="N40" s="36">
        <v>0.5</v>
      </c>
      <c r="O40" s="36">
        <v>39.450000000000003</v>
      </c>
      <c r="P40" s="36">
        <v>11</v>
      </c>
      <c r="Q40" s="36">
        <v>84.78</v>
      </c>
      <c r="R40" s="19">
        <v>0</v>
      </c>
      <c r="S40" s="19">
        <v>0</v>
      </c>
      <c r="T40" s="19">
        <v>90.841999999999999</v>
      </c>
      <c r="U40" s="19">
        <v>9.1579999999999995</v>
      </c>
      <c r="V40" s="19">
        <v>0</v>
      </c>
      <c r="W40" s="19">
        <v>0</v>
      </c>
      <c r="X40" s="19">
        <v>0.25800000000000001</v>
      </c>
      <c r="Y40" s="19">
        <v>1</v>
      </c>
      <c r="Z40" s="19">
        <v>2.3E-2</v>
      </c>
      <c r="AA40" s="80" t="s">
        <v>70</v>
      </c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</row>
    <row r="41" spans="1:42" s="19" customFormat="1" x14ac:dyDescent="0.15">
      <c r="A41" s="23">
        <v>0.34</v>
      </c>
      <c r="B41" s="50" t="s">
        <v>126</v>
      </c>
      <c r="C41" s="31">
        <v>2</v>
      </c>
      <c r="D41" s="52" t="s">
        <v>18</v>
      </c>
      <c r="E41" s="54" t="s">
        <v>14</v>
      </c>
      <c r="F41" s="20">
        <v>3.0555555555555555E-2</v>
      </c>
      <c r="G41" s="19">
        <v>120.03</v>
      </c>
      <c r="H41" s="19">
        <v>828</v>
      </c>
      <c r="I41" s="19">
        <v>117.43</v>
      </c>
      <c r="J41" s="19">
        <v>15</v>
      </c>
      <c r="K41" s="19">
        <v>16</v>
      </c>
      <c r="L41" s="19">
        <v>7.3390000000000004</v>
      </c>
      <c r="M41" s="19">
        <v>0.71</v>
      </c>
      <c r="N41" s="36">
        <v>0.53300000000000003</v>
      </c>
      <c r="O41" s="36">
        <v>43.8</v>
      </c>
      <c r="P41" s="36">
        <v>15</v>
      </c>
      <c r="Q41" s="36">
        <v>90.63</v>
      </c>
      <c r="R41" s="19">
        <v>0</v>
      </c>
      <c r="S41" s="19">
        <v>0</v>
      </c>
      <c r="T41" s="19">
        <v>87.923000000000002</v>
      </c>
      <c r="U41" s="19">
        <v>12.077</v>
      </c>
      <c r="V41" s="19">
        <v>0</v>
      </c>
      <c r="W41" s="19">
        <v>0</v>
      </c>
      <c r="X41" s="19">
        <v>0.254</v>
      </c>
      <c r="Y41" s="19">
        <v>1</v>
      </c>
      <c r="Z41" s="19">
        <v>2.8000000000000001E-2</v>
      </c>
      <c r="AA41" s="80" t="s">
        <v>70</v>
      </c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</row>
    <row r="42" spans="1:42" s="19" customFormat="1" x14ac:dyDescent="0.15">
      <c r="A42" s="23">
        <v>0.34</v>
      </c>
      <c r="B42" s="50" t="s">
        <v>126</v>
      </c>
      <c r="C42" s="31">
        <v>3</v>
      </c>
      <c r="D42" s="52" t="s">
        <v>19</v>
      </c>
      <c r="E42" s="54" t="s">
        <v>14</v>
      </c>
      <c r="F42" s="20">
        <v>5.1388888888888894E-2</v>
      </c>
      <c r="G42" s="19">
        <v>120</v>
      </c>
      <c r="H42" s="19">
        <v>838</v>
      </c>
      <c r="I42" s="19">
        <v>118.28100000000001</v>
      </c>
      <c r="J42" s="19">
        <v>8</v>
      </c>
      <c r="K42" s="19">
        <v>9</v>
      </c>
      <c r="L42" s="19">
        <v>13.141999999999999</v>
      </c>
      <c r="M42" s="19">
        <v>0.70699999999999996</v>
      </c>
      <c r="N42" s="36">
        <v>0.433</v>
      </c>
      <c r="O42" s="36">
        <v>35.9</v>
      </c>
      <c r="P42" s="36">
        <v>7</v>
      </c>
      <c r="Q42" s="36">
        <v>70.39</v>
      </c>
      <c r="R42" s="19">
        <v>0</v>
      </c>
      <c r="S42" s="19">
        <v>0</v>
      </c>
      <c r="T42" s="19">
        <v>87.828000000000003</v>
      </c>
      <c r="U42" s="19">
        <v>12.172000000000001</v>
      </c>
      <c r="V42" s="19">
        <v>0</v>
      </c>
      <c r="W42" s="19">
        <v>0</v>
      </c>
      <c r="X42" s="19">
        <v>0.22700000000000001</v>
      </c>
      <c r="Y42" s="19">
        <v>1</v>
      </c>
      <c r="Z42" s="19">
        <v>2.1999999999999999E-2</v>
      </c>
      <c r="AA42" s="80" t="s">
        <v>70</v>
      </c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</row>
    <row r="43" spans="1:42" s="19" customFormat="1" x14ac:dyDescent="0.15">
      <c r="A43" s="23">
        <v>0.34</v>
      </c>
      <c r="B43" s="50" t="s">
        <v>126</v>
      </c>
      <c r="C43" s="31">
        <v>4</v>
      </c>
      <c r="D43" s="52" t="s">
        <v>20</v>
      </c>
      <c r="E43" s="54" t="s">
        <v>15</v>
      </c>
      <c r="F43" s="20">
        <v>0.67083333333333339</v>
      </c>
      <c r="G43" s="19">
        <v>120</v>
      </c>
      <c r="H43" s="19">
        <v>842</v>
      </c>
      <c r="I43" s="19">
        <v>117.139</v>
      </c>
      <c r="J43" s="19">
        <v>16</v>
      </c>
      <c r="K43" s="19">
        <v>17</v>
      </c>
      <c r="L43" s="19">
        <v>6.891</v>
      </c>
      <c r="M43" s="19">
        <v>0.70499999999999996</v>
      </c>
      <c r="N43" s="36">
        <v>0.44600000000000001</v>
      </c>
      <c r="O43" s="36">
        <v>34.07</v>
      </c>
      <c r="P43" s="36">
        <v>15</v>
      </c>
      <c r="Q43" s="36">
        <v>74.14</v>
      </c>
      <c r="R43" s="19">
        <v>0</v>
      </c>
      <c r="S43" s="19">
        <v>0</v>
      </c>
      <c r="T43" s="19">
        <v>92.873999999999995</v>
      </c>
      <c r="U43" s="19">
        <v>6.8879999999999999</v>
      </c>
      <c r="V43" s="19">
        <v>0.23799999999999999</v>
      </c>
      <c r="W43" s="19">
        <v>0</v>
      </c>
      <c r="X43" s="19">
        <v>0.24299999999999999</v>
      </c>
      <c r="Y43" s="19">
        <v>1</v>
      </c>
      <c r="Z43" s="19">
        <v>1.7999999999999999E-2</v>
      </c>
      <c r="AA43" s="80" t="s">
        <v>70</v>
      </c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</row>
    <row r="44" spans="1:42" s="19" customFormat="1" ht="16" x14ac:dyDescent="0.2">
      <c r="A44" s="23">
        <v>0.34</v>
      </c>
      <c r="B44" s="50" t="s">
        <v>126</v>
      </c>
      <c r="C44" s="31">
        <v>5</v>
      </c>
      <c r="D44" s="52" t="s">
        <v>24</v>
      </c>
      <c r="E44" s="54" t="s">
        <v>15</v>
      </c>
      <c r="F44" s="20">
        <v>0.67222222222222217</v>
      </c>
      <c r="G44" s="19">
        <v>120.14</v>
      </c>
      <c r="H44" s="19">
        <v>839</v>
      </c>
      <c r="I44" s="19">
        <v>118.46</v>
      </c>
      <c r="J44" s="19">
        <v>8</v>
      </c>
      <c r="K44" s="19">
        <v>9</v>
      </c>
      <c r="L44" s="19">
        <v>13.162000000000001</v>
      </c>
      <c r="M44" s="19">
        <v>0.70599999999999996</v>
      </c>
      <c r="N44" s="36">
        <v>0.746</v>
      </c>
      <c r="O44" s="36">
        <v>33.68</v>
      </c>
      <c r="P44" s="36" t="s">
        <v>66</v>
      </c>
      <c r="Q44" s="36" t="s">
        <v>66</v>
      </c>
      <c r="R44" s="19">
        <v>0</v>
      </c>
      <c r="S44" s="19">
        <v>0</v>
      </c>
      <c r="T44" s="19">
        <v>93.563999999999993</v>
      </c>
      <c r="U44" s="19">
        <v>4.7679999999999998</v>
      </c>
      <c r="V44" s="19">
        <v>1.669</v>
      </c>
      <c r="W44" s="19">
        <v>0</v>
      </c>
      <c r="X44" s="19">
        <v>0.253</v>
      </c>
      <c r="Y44" s="19">
        <v>1</v>
      </c>
      <c r="Z44" s="19">
        <v>1.4E-2</v>
      </c>
      <c r="AA44" s="79" t="s">
        <v>69</v>
      </c>
      <c r="AB44" s="72"/>
      <c r="AC44" s="72"/>
      <c r="AD44" s="72"/>
      <c r="AE44" s="72">
        <v>1</v>
      </c>
      <c r="AF44" s="72"/>
      <c r="AG44" s="72">
        <v>1</v>
      </c>
      <c r="AH44" s="72"/>
      <c r="AI44" s="72"/>
      <c r="AJ44" s="72"/>
      <c r="AK44" s="72"/>
      <c r="AL44" s="81">
        <v>104.64</v>
      </c>
      <c r="AM44" s="85">
        <v>0.61</v>
      </c>
      <c r="AN44" s="85">
        <v>0</v>
      </c>
      <c r="AP44" s="25" t="s">
        <v>139</v>
      </c>
    </row>
    <row r="45" spans="1:42" s="19" customFormat="1" x14ac:dyDescent="0.15">
      <c r="A45" s="23">
        <v>0.34</v>
      </c>
      <c r="B45" s="50" t="s">
        <v>126</v>
      </c>
      <c r="C45" s="34">
        <v>6</v>
      </c>
      <c r="D45" s="52" t="s">
        <v>22</v>
      </c>
      <c r="E45" s="54" t="s">
        <v>15</v>
      </c>
      <c r="F45" s="20">
        <v>0.6743055555555556</v>
      </c>
      <c r="G45" s="19">
        <v>120.12</v>
      </c>
      <c r="H45" s="19">
        <v>824</v>
      </c>
      <c r="I45" s="19">
        <v>118.52</v>
      </c>
      <c r="J45" s="19">
        <v>7</v>
      </c>
      <c r="K45" s="19">
        <v>8</v>
      </c>
      <c r="L45" s="19">
        <v>14.815</v>
      </c>
      <c r="M45" s="19">
        <v>0.71199999999999997</v>
      </c>
      <c r="N45" s="36">
        <v>0.55400000000000005</v>
      </c>
      <c r="O45" s="36">
        <v>37.74</v>
      </c>
      <c r="P45" s="36">
        <v>7</v>
      </c>
      <c r="Q45" s="36">
        <v>95.8</v>
      </c>
      <c r="R45" s="19">
        <v>0</v>
      </c>
      <c r="S45" s="19">
        <v>0</v>
      </c>
      <c r="T45" s="19">
        <v>89.32</v>
      </c>
      <c r="U45" s="19">
        <v>10.68</v>
      </c>
      <c r="V45" s="19">
        <v>0</v>
      </c>
      <c r="W45" s="19">
        <v>0</v>
      </c>
      <c r="X45" s="19">
        <v>0.25900000000000001</v>
      </c>
      <c r="Y45" s="19">
        <v>1</v>
      </c>
      <c r="Z45" s="19">
        <v>2.1000000000000001E-2</v>
      </c>
      <c r="AA45" s="80" t="s">
        <v>70</v>
      </c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</row>
    <row r="46" spans="1:42" x14ac:dyDescent="0.15">
      <c r="A46" s="18">
        <v>0.31</v>
      </c>
      <c r="B46" s="49" t="s">
        <v>126</v>
      </c>
      <c r="C46" s="32">
        <v>1</v>
      </c>
      <c r="D46" s="51" t="s">
        <v>17</v>
      </c>
      <c r="E46" s="53" t="s">
        <v>14</v>
      </c>
      <c r="F46" s="1">
        <v>1.1111111111111112E-2</v>
      </c>
      <c r="G46">
        <v>120.02</v>
      </c>
      <c r="H46">
        <v>816</v>
      </c>
      <c r="I46">
        <v>118.13</v>
      </c>
      <c r="J46">
        <v>10</v>
      </c>
      <c r="K46">
        <v>11</v>
      </c>
      <c r="L46">
        <v>10.739000000000001</v>
      </c>
      <c r="M46">
        <v>0.71399999999999997</v>
      </c>
      <c r="N46" s="26">
        <v>0.46600000000000003</v>
      </c>
      <c r="O46" s="26">
        <v>38.57</v>
      </c>
      <c r="P46" s="26">
        <v>9</v>
      </c>
      <c r="Q46" s="26">
        <v>78.489999999999995</v>
      </c>
      <c r="R46">
        <v>0</v>
      </c>
      <c r="S46">
        <v>0</v>
      </c>
      <c r="T46">
        <v>95.221000000000004</v>
      </c>
      <c r="U46">
        <v>4.7789999999999999</v>
      </c>
      <c r="V46">
        <v>0</v>
      </c>
      <c r="W46">
        <v>0</v>
      </c>
      <c r="X46">
        <v>0.25</v>
      </c>
      <c r="Y46">
        <v>1</v>
      </c>
      <c r="Z46">
        <v>0.01</v>
      </c>
      <c r="AA46" s="69" t="s">
        <v>70</v>
      </c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" t="s">
        <v>147</v>
      </c>
    </row>
    <row r="47" spans="1:42" x14ac:dyDescent="0.15">
      <c r="A47" s="18">
        <v>0.31</v>
      </c>
      <c r="B47" s="49" t="s">
        <v>126</v>
      </c>
      <c r="C47" s="32">
        <v>2</v>
      </c>
      <c r="D47" s="51" t="s">
        <v>18</v>
      </c>
      <c r="E47" s="53" t="s">
        <v>14</v>
      </c>
      <c r="F47" s="1">
        <v>3.2638888888888891E-2</v>
      </c>
      <c r="G47">
        <v>120.05</v>
      </c>
      <c r="H47">
        <v>828</v>
      </c>
      <c r="I47">
        <v>116.66</v>
      </c>
      <c r="J47">
        <v>19</v>
      </c>
      <c r="K47">
        <v>20</v>
      </c>
      <c r="L47">
        <v>5.8330000000000002</v>
      </c>
      <c r="M47">
        <v>0.71</v>
      </c>
      <c r="N47" s="26">
        <v>0.49099999999999999</v>
      </c>
      <c r="O47" s="26">
        <v>47.13</v>
      </c>
      <c r="P47" s="26">
        <v>15</v>
      </c>
      <c r="Q47" s="26">
        <v>84.24</v>
      </c>
      <c r="R47">
        <v>0</v>
      </c>
      <c r="S47">
        <v>0</v>
      </c>
      <c r="T47">
        <v>90.337999999999994</v>
      </c>
      <c r="U47">
        <v>9.6620000000000008</v>
      </c>
      <c r="V47">
        <v>0</v>
      </c>
      <c r="W47">
        <v>0</v>
      </c>
      <c r="X47">
        <v>0.24199999999999999</v>
      </c>
      <c r="Y47">
        <v>1</v>
      </c>
      <c r="Z47">
        <v>1.7999999999999999E-2</v>
      </c>
      <c r="AA47" s="69" t="s">
        <v>70</v>
      </c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</row>
    <row r="48" spans="1:42" x14ac:dyDescent="0.15">
      <c r="A48" s="18">
        <v>0.31</v>
      </c>
      <c r="B48" s="49" t="s">
        <v>126</v>
      </c>
      <c r="C48" s="32">
        <v>3</v>
      </c>
      <c r="D48" s="51" t="s">
        <v>19</v>
      </c>
      <c r="E48" s="53" t="s">
        <v>14</v>
      </c>
      <c r="F48" s="1">
        <v>5.347222222222222E-2</v>
      </c>
      <c r="G48">
        <v>120.01</v>
      </c>
      <c r="H48">
        <v>828</v>
      </c>
      <c r="I48">
        <v>118.49</v>
      </c>
      <c r="J48">
        <v>8</v>
      </c>
      <c r="K48">
        <v>9</v>
      </c>
      <c r="L48">
        <v>13.166</v>
      </c>
      <c r="M48">
        <v>0.71</v>
      </c>
      <c r="N48" s="26">
        <v>0.40699999999999997</v>
      </c>
      <c r="O48" s="26">
        <v>40.770000000000003</v>
      </c>
      <c r="P48" s="26">
        <v>7</v>
      </c>
      <c r="Q48" s="26">
        <v>60.01</v>
      </c>
      <c r="R48">
        <v>0</v>
      </c>
      <c r="S48">
        <v>0</v>
      </c>
      <c r="T48">
        <v>91.304000000000002</v>
      </c>
      <c r="U48">
        <v>8.6959999999999997</v>
      </c>
      <c r="V48">
        <v>0</v>
      </c>
      <c r="W48">
        <v>0</v>
      </c>
      <c r="X48">
        <v>0.22500000000000001</v>
      </c>
      <c r="Y48">
        <v>1</v>
      </c>
      <c r="Z48">
        <v>1.4999999999999999E-2</v>
      </c>
      <c r="AA48" s="69" t="s">
        <v>70</v>
      </c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</row>
    <row r="49" spans="1:42" x14ac:dyDescent="0.15">
      <c r="A49" s="18">
        <v>0.31</v>
      </c>
      <c r="B49" s="49" t="s">
        <v>126</v>
      </c>
      <c r="C49" s="32">
        <v>4</v>
      </c>
      <c r="D49" s="51" t="s">
        <v>20</v>
      </c>
      <c r="E49" s="53" t="s">
        <v>15</v>
      </c>
      <c r="F49" s="1">
        <v>0.67986111111111114</v>
      </c>
      <c r="G49">
        <v>120.09</v>
      </c>
      <c r="H49">
        <v>823</v>
      </c>
      <c r="I49">
        <v>117.95</v>
      </c>
      <c r="J49">
        <v>11</v>
      </c>
      <c r="K49">
        <v>12</v>
      </c>
      <c r="L49">
        <v>9.8290000000000006</v>
      </c>
      <c r="M49">
        <v>0.71199999999999997</v>
      </c>
      <c r="N49" s="26">
        <v>0.71799999999999997</v>
      </c>
      <c r="O49" s="26">
        <v>34.020000000000003</v>
      </c>
      <c r="P49" s="26">
        <v>11</v>
      </c>
      <c r="Q49" s="26">
        <v>118.8</v>
      </c>
      <c r="R49">
        <v>0</v>
      </c>
      <c r="S49">
        <v>0</v>
      </c>
      <c r="T49">
        <v>96.111999999999995</v>
      </c>
      <c r="U49">
        <v>3.8879999999999999</v>
      </c>
      <c r="V49">
        <v>0</v>
      </c>
      <c r="W49">
        <v>0</v>
      </c>
      <c r="X49">
        <v>0.28100000000000003</v>
      </c>
      <c r="Y49">
        <v>1</v>
      </c>
      <c r="Z49">
        <v>7.0000000000000001E-3</v>
      </c>
      <c r="AA49" s="69" t="s">
        <v>70</v>
      </c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</row>
    <row r="50" spans="1:42" ht="16" x14ac:dyDescent="0.2">
      <c r="A50" s="18">
        <v>0.31</v>
      </c>
      <c r="B50" s="49" t="s">
        <v>126</v>
      </c>
      <c r="C50" s="32">
        <v>5</v>
      </c>
      <c r="D50" s="51" t="s">
        <v>24</v>
      </c>
      <c r="E50" s="53" t="s">
        <v>15</v>
      </c>
      <c r="F50" s="1">
        <v>0.68125000000000002</v>
      </c>
      <c r="G50">
        <v>120</v>
      </c>
      <c r="H50">
        <v>818</v>
      </c>
      <c r="I50">
        <v>116.88</v>
      </c>
      <c r="J50">
        <v>18</v>
      </c>
      <c r="K50">
        <v>19</v>
      </c>
      <c r="L50">
        <v>6.1520000000000001</v>
      </c>
      <c r="M50">
        <v>0.71399999999999997</v>
      </c>
      <c r="N50" s="26">
        <v>0.73899999999999999</v>
      </c>
      <c r="O50" s="26">
        <v>37.909999999999997</v>
      </c>
      <c r="P50" s="26" t="s">
        <v>66</v>
      </c>
      <c r="Q50" s="26" t="s">
        <v>66</v>
      </c>
      <c r="R50">
        <v>0</v>
      </c>
      <c r="S50">
        <v>0</v>
      </c>
      <c r="T50">
        <v>86.918999999999997</v>
      </c>
      <c r="U50">
        <v>12.592000000000001</v>
      </c>
      <c r="V50">
        <v>0.48899999999999999</v>
      </c>
      <c r="W50">
        <v>0</v>
      </c>
      <c r="X50">
        <v>0.26900000000000002</v>
      </c>
      <c r="Y50">
        <v>1</v>
      </c>
      <c r="Z50">
        <v>2.9000000000000001E-2</v>
      </c>
      <c r="AA50" s="73" t="s">
        <v>69</v>
      </c>
      <c r="AB50" s="74"/>
      <c r="AC50" s="74"/>
      <c r="AD50" s="74"/>
      <c r="AE50" s="74">
        <v>1</v>
      </c>
      <c r="AF50" s="74"/>
      <c r="AG50" s="74">
        <v>1</v>
      </c>
      <c r="AH50" s="74"/>
      <c r="AI50" s="74">
        <v>1</v>
      </c>
      <c r="AJ50" s="74"/>
      <c r="AK50" s="74"/>
      <c r="AL50" s="66">
        <v>84.39</v>
      </c>
      <c r="AM50" s="66">
        <v>3.5</v>
      </c>
      <c r="AN50" s="66">
        <v>0.17199999999999999</v>
      </c>
      <c r="AO50" s="7" t="s">
        <v>146</v>
      </c>
      <c r="AP50" s="25" t="s">
        <v>139</v>
      </c>
    </row>
    <row r="51" spans="1:42" x14ac:dyDescent="0.15">
      <c r="A51" s="18">
        <v>0.31</v>
      </c>
      <c r="B51" s="49" t="s">
        <v>126</v>
      </c>
      <c r="C51" s="35">
        <v>6</v>
      </c>
      <c r="D51" s="51" t="s">
        <v>22</v>
      </c>
      <c r="E51" s="53" t="s">
        <v>15</v>
      </c>
      <c r="F51" s="1">
        <v>0.68402777777777779</v>
      </c>
      <c r="G51">
        <v>120.1</v>
      </c>
      <c r="H51">
        <v>826</v>
      </c>
      <c r="I51">
        <v>117.02</v>
      </c>
      <c r="J51">
        <v>17</v>
      </c>
      <c r="K51">
        <v>18</v>
      </c>
      <c r="L51">
        <v>6.5010000000000003</v>
      </c>
      <c r="M51">
        <v>0.71099999999999997</v>
      </c>
      <c r="N51" s="26">
        <v>0.60599999999999998</v>
      </c>
      <c r="O51" s="26">
        <v>39.46</v>
      </c>
      <c r="P51" s="26">
        <v>7</v>
      </c>
      <c r="Q51" s="26">
        <v>95.8</v>
      </c>
      <c r="R51">
        <v>0</v>
      </c>
      <c r="S51">
        <v>0</v>
      </c>
      <c r="T51">
        <v>92.736000000000004</v>
      </c>
      <c r="U51">
        <v>7.2640000000000002</v>
      </c>
      <c r="V51">
        <v>0</v>
      </c>
      <c r="W51">
        <v>0</v>
      </c>
      <c r="X51">
        <v>0.27600000000000002</v>
      </c>
      <c r="Y51">
        <v>1</v>
      </c>
      <c r="Z51">
        <v>1.4E-2</v>
      </c>
      <c r="AA51" s="69" t="s">
        <v>70</v>
      </c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</row>
    <row r="52" spans="1:42" s="19" customFormat="1" x14ac:dyDescent="0.15">
      <c r="A52" s="23">
        <v>0.28000000000000003</v>
      </c>
      <c r="B52" s="50" t="s">
        <v>126</v>
      </c>
      <c r="C52" s="31">
        <v>1</v>
      </c>
      <c r="D52" s="52" t="s">
        <v>17</v>
      </c>
      <c r="E52" s="54" t="s">
        <v>14</v>
      </c>
      <c r="F52" s="20">
        <v>1.2500000000000001E-2</v>
      </c>
      <c r="G52" s="19">
        <v>120.08</v>
      </c>
      <c r="H52" s="19">
        <v>818</v>
      </c>
      <c r="I52" s="19">
        <v>118.12</v>
      </c>
      <c r="J52" s="19">
        <v>11</v>
      </c>
      <c r="K52" s="19">
        <v>12</v>
      </c>
      <c r="L52" s="19">
        <v>9.843</v>
      </c>
      <c r="M52" s="19">
        <v>0.71399999999999997</v>
      </c>
      <c r="N52" s="36">
        <v>0.52700000000000002</v>
      </c>
      <c r="O52" s="36">
        <v>47.92</v>
      </c>
      <c r="P52" s="36">
        <v>7</v>
      </c>
      <c r="Q52" s="36">
        <v>92.66</v>
      </c>
      <c r="R52" s="19">
        <v>0</v>
      </c>
      <c r="S52" s="19">
        <v>0</v>
      </c>
      <c r="T52" s="19">
        <v>94.742999999999995</v>
      </c>
      <c r="U52" s="19">
        <v>5.2569999999999997</v>
      </c>
      <c r="V52" s="19">
        <v>0</v>
      </c>
      <c r="W52" s="19">
        <v>0</v>
      </c>
      <c r="X52" s="19">
        <v>0.26700000000000002</v>
      </c>
      <c r="Y52" s="19">
        <v>1</v>
      </c>
      <c r="Z52" s="19">
        <v>8.0000000000000002E-3</v>
      </c>
      <c r="AA52" s="80" t="s">
        <v>70</v>
      </c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</row>
    <row r="53" spans="1:42" s="19" customFormat="1" x14ac:dyDescent="0.15">
      <c r="A53" s="23">
        <v>0.28000000000000003</v>
      </c>
      <c r="B53" s="50" t="s">
        <v>126</v>
      </c>
      <c r="C53" s="31">
        <v>2</v>
      </c>
      <c r="D53" s="52" t="s">
        <v>18</v>
      </c>
      <c r="E53" s="54" t="s">
        <v>14</v>
      </c>
      <c r="F53" s="20">
        <v>3.4722222222222224E-2</v>
      </c>
      <c r="G53" s="19">
        <v>120.14</v>
      </c>
      <c r="H53" s="19">
        <v>820</v>
      </c>
      <c r="I53" s="19">
        <v>118.36</v>
      </c>
      <c r="J53" s="19">
        <v>9</v>
      </c>
      <c r="K53" s="19">
        <v>10</v>
      </c>
      <c r="L53" s="19">
        <v>11.836</v>
      </c>
      <c r="M53" s="19">
        <v>0.71299999999999997</v>
      </c>
      <c r="N53" s="36">
        <v>0.60499999999999998</v>
      </c>
      <c r="O53" s="36">
        <v>46.71</v>
      </c>
      <c r="P53" s="36">
        <v>9</v>
      </c>
      <c r="Q53" s="36">
        <v>102.11</v>
      </c>
      <c r="R53" s="19">
        <v>0</v>
      </c>
      <c r="S53" s="19">
        <v>0</v>
      </c>
      <c r="T53" s="19">
        <v>93.659000000000006</v>
      </c>
      <c r="U53" s="19">
        <v>6.3410000000000002</v>
      </c>
      <c r="V53" s="19">
        <v>0</v>
      </c>
      <c r="W53" s="19">
        <v>0</v>
      </c>
      <c r="X53" s="19">
        <v>0.255</v>
      </c>
      <c r="Y53" s="19">
        <v>1</v>
      </c>
      <c r="Z53" s="19">
        <v>7.0000000000000001E-3</v>
      </c>
      <c r="AA53" s="80" t="s">
        <v>70</v>
      </c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</row>
    <row r="54" spans="1:42" s="19" customFormat="1" x14ac:dyDescent="0.15">
      <c r="A54" s="23">
        <v>0.28000000000000003</v>
      </c>
      <c r="B54" s="50" t="s">
        <v>126</v>
      </c>
      <c r="C54" s="31">
        <v>3</v>
      </c>
      <c r="D54" s="52" t="s">
        <v>19</v>
      </c>
      <c r="E54" s="54" t="s">
        <v>14</v>
      </c>
      <c r="F54" s="20">
        <v>5.5555555555555552E-2</v>
      </c>
      <c r="G54" s="19">
        <v>120</v>
      </c>
      <c r="H54" s="19">
        <v>826</v>
      </c>
      <c r="I54" s="19">
        <v>118.38</v>
      </c>
      <c r="J54" s="19">
        <v>9</v>
      </c>
      <c r="K54" s="19">
        <v>10</v>
      </c>
      <c r="L54" s="19">
        <v>11.837999999999999</v>
      </c>
      <c r="M54" s="19">
        <v>0.71099999999999997</v>
      </c>
      <c r="N54" s="36">
        <v>0.628</v>
      </c>
      <c r="O54" s="36">
        <v>46.58</v>
      </c>
      <c r="P54" s="36">
        <v>9</v>
      </c>
      <c r="Q54" s="36">
        <v>101.66</v>
      </c>
      <c r="R54" s="19">
        <v>0</v>
      </c>
      <c r="S54" s="19">
        <v>0</v>
      </c>
      <c r="T54" s="19">
        <v>94.673000000000002</v>
      </c>
      <c r="U54" s="19">
        <v>5.327</v>
      </c>
      <c r="V54" s="19">
        <v>0</v>
      </c>
      <c r="W54" s="19">
        <v>0</v>
      </c>
      <c r="X54" s="19">
        <v>0.26700000000000002</v>
      </c>
      <c r="Y54" s="19">
        <v>1</v>
      </c>
      <c r="Z54" s="19">
        <v>8.0000000000000002E-3</v>
      </c>
      <c r="AA54" s="80" t="s">
        <v>70</v>
      </c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</row>
    <row r="55" spans="1:42" s="19" customFormat="1" x14ac:dyDescent="0.15">
      <c r="A55" s="23">
        <v>0.28000000000000003</v>
      </c>
      <c r="B55" s="50" t="s">
        <v>126</v>
      </c>
      <c r="C55" s="31">
        <v>4</v>
      </c>
      <c r="D55" s="52" t="s">
        <v>20</v>
      </c>
      <c r="E55" s="54" t="s">
        <v>15</v>
      </c>
      <c r="F55" s="20">
        <v>0.68611111111111101</v>
      </c>
      <c r="G55" s="19">
        <v>120.13</v>
      </c>
      <c r="H55" s="19">
        <v>830</v>
      </c>
      <c r="I55" s="19">
        <v>117.37</v>
      </c>
      <c r="J55" s="19">
        <v>17</v>
      </c>
      <c r="K55" s="19">
        <v>18</v>
      </c>
      <c r="L55" s="19">
        <v>6.5209999999999999</v>
      </c>
      <c r="M55" s="19">
        <v>0.71</v>
      </c>
      <c r="N55" s="36">
        <v>0.47099999999999997</v>
      </c>
      <c r="O55" s="36">
        <v>26.29</v>
      </c>
      <c r="P55" s="36">
        <v>17</v>
      </c>
      <c r="Q55" s="36">
        <v>79.47</v>
      </c>
      <c r="R55" s="19">
        <v>0</v>
      </c>
      <c r="S55" s="19">
        <v>0</v>
      </c>
      <c r="T55" s="19">
        <v>97.59</v>
      </c>
      <c r="U55" s="19">
        <v>2.41</v>
      </c>
      <c r="V55" s="19">
        <v>0</v>
      </c>
      <c r="W55" s="19">
        <v>0</v>
      </c>
      <c r="X55" s="19">
        <v>0.254</v>
      </c>
      <c r="Y55" s="19">
        <v>1</v>
      </c>
      <c r="Z55" s="19">
        <v>6.0000000000000001E-3</v>
      </c>
      <c r="AA55" s="80" t="s">
        <v>70</v>
      </c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</row>
    <row r="56" spans="1:42" s="19" customFormat="1" x14ac:dyDescent="0.15">
      <c r="A56" s="23">
        <v>0.28000000000000003</v>
      </c>
      <c r="B56" s="50" t="s">
        <v>126</v>
      </c>
      <c r="C56" s="31">
        <v>5</v>
      </c>
      <c r="D56" s="52" t="s">
        <v>21</v>
      </c>
      <c r="E56" s="54" t="s">
        <v>15</v>
      </c>
      <c r="F56" s="20">
        <v>0.69097222222222221</v>
      </c>
      <c r="G56" s="19">
        <v>120.12</v>
      </c>
      <c r="H56" s="19">
        <v>835</v>
      </c>
      <c r="I56" s="19">
        <v>117.6</v>
      </c>
      <c r="J56" s="19">
        <v>14</v>
      </c>
      <c r="K56" s="19">
        <v>15</v>
      </c>
      <c r="L56" s="19">
        <v>7.84</v>
      </c>
      <c r="M56" s="19">
        <v>0.70799999999999996</v>
      </c>
      <c r="N56" s="36">
        <v>0.45100000000000001</v>
      </c>
      <c r="O56" s="36">
        <v>50.48</v>
      </c>
      <c r="P56" s="36">
        <v>11</v>
      </c>
      <c r="Q56" s="36">
        <v>75.09</v>
      </c>
      <c r="R56" s="19">
        <v>0</v>
      </c>
      <c r="S56" s="19">
        <v>0</v>
      </c>
      <c r="T56" s="19">
        <v>94.251000000000005</v>
      </c>
      <c r="U56" s="19">
        <v>5.7489999999999997</v>
      </c>
      <c r="V56" s="19">
        <v>0</v>
      </c>
      <c r="W56" s="19">
        <v>0</v>
      </c>
      <c r="X56" s="19">
        <v>0.24</v>
      </c>
      <c r="Y56" s="19">
        <v>1</v>
      </c>
      <c r="Z56" s="19">
        <v>8.9999999999999993E-3</v>
      </c>
      <c r="AA56" s="80" t="s">
        <v>70</v>
      </c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</row>
    <row r="57" spans="1:42" x14ac:dyDescent="0.15">
      <c r="A57" s="18">
        <v>0.25</v>
      </c>
      <c r="B57" s="49" t="s">
        <v>126</v>
      </c>
      <c r="C57" s="32">
        <v>1</v>
      </c>
      <c r="D57" s="51" t="s">
        <v>17</v>
      </c>
      <c r="E57" s="53" t="s">
        <v>14</v>
      </c>
      <c r="F57" s="1">
        <v>1.4583333333333332E-2</v>
      </c>
      <c r="G57">
        <v>120</v>
      </c>
      <c r="H57">
        <v>837</v>
      </c>
      <c r="I57">
        <v>117.81</v>
      </c>
      <c r="J57">
        <v>11</v>
      </c>
      <c r="K57">
        <v>12</v>
      </c>
      <c r="L57">
        <v>9.8170000000000002</v>
      </c>
      <c r="M57">
        <v>0.70699999999999996</v>
      </c>
      <c r="N57" s="26">
        <v>0.58699999999999997</v>
      </c>
      <c r="O57" s="26">
        <v>60.65</v>
      </c>
      <c r="P57" s="26">
        <v>11</v>
      </c>
      <c r="Q57" s="26">
        <v>100</v>
      </c>
      <c r="R57">
        <v>0</v>
      </c>
      <c r="S57">
        <v>0</v>
      </c>
      <c r="T57">
        <v>89.605999999999995</v>
      </c>
      <c r="U57">
        <v>10.394</v>
      </c>
      <c r="V57">
        <v>0</v>
      </c>
      <c r="W57">
        <v>0</v>
      </c>
      <c r="X57">
        <v>0.26100000000000001</v>
      </c>
      <c r="Y57">
        <v>1</v>
      </c>
      <c r="Z57">
        <v>1.4E-2</v>
      </c>
      <c r="AA57" s="69" t="s">
        <v>70</v>
      </c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</row>
    <row r="58" spans="1:42" x14ac:dyDescent="0.15">
      <c r="A58" s="18">
        <v>0.25</v>
      </c>
      <c r="B58" s="49" t="s">
        <v>126</v>
      </c>
      <c r="C58" s="32">
        <v>2</v>
      </c>
      <c r="D58" s="51" t="s">
        <v>18</v>
      </c>
      <c r="E58" s="53" t="s">
        <v>14</v>
      </c>
      <c r="F58" s="1">
        <v>3.6805555555555557E-2</v>
      </c>
      <c r="G58">
        <v>120.14</v>
      </c>
      <c r="H58">
        <v>829</v>
      </c>
      <c r="I58">
        <v>118.68</v>
      </c>
      <c r="J58">
        <v>7</v>
      </c>
      <c r="K58">
        <v>8</v>
      </c>
      <c r="L58">
        <v>14.835000000000001</v>
      </c>
      <c r="M58">
        <v>0.71</v>
      </c>
      <c r="N58" s="26">
        <v>0.52600000000000002</v>
      </c>
      <c r="O58" s="26">
        <v>47.49</v>
      </c>
      <c r="P58" s="26">
        <v>7</v>
      </c>
      <c r="Q58" s="26">
        <v>90.67</v>
      </c>
      <c r="R58">
        <v>0</v>
      </c>
      <c r="S58">
        <v>0</v>
      </c>
      <c r="T58">
        <v>98.673000000000002</v>
      </c>
      <c r="U58">
        <v>1.327</v>
      </c>
      <c r="V58">
        <v>0</v>
      </c>
      <c r="W58">
        <v>0</v>
      </c>
      <c r="X58">
        <v>0.254</v>
      </c>
      <c r="Y58">
        <v>1</v>
      </c>
      <c r="Z58">
        <v>2E-3</v>
      </c>
      <c r="AA58" s="69" t="s">
        <v>70</v>
      </c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</row>
    <row r="59" spans="1:42" x14ac:dyDescent="0.15">
      <c r="A59" s="18">
        <v>0.25</v>
      </c>
      <c r="B59" s="49" t="s">
        <v>126</v>
      </c>
      <c r="C59" s="32">
        <v>3</v>
      </c>
      <c r="D59" s="51" t="s">
        <v>19</v>
      </c>
      <c r="E59" s="53" t="s">
        <v>14</v>
      </c>
      <c r="F59" s="1">
        <v>5.7638888888888885E-2</v>
      </c>
      <c r="G59">
        <v>120.03</v>
      </c>
      <c r="H59">
        <v>816</v>
      </c>
      <c r="I59">
        <v>118.6</v>
      </c>
      <c r="J59">
        <v>7</v>
      </c>
      <c r="K59">
        <v>8</v>
      </c>
      <c r="L59">
        <v>14.824999999999999</v>
      </c>
      <c r="M59">
        <v>0.71399999999999997</v>
      </c>
      <c r="N59" s="26">
        <v>0.54100000000000004</v>
      </c>
      <c r="O59" s="26">
        <v>48.7</v>
      </c>
      <c r="P59" s="26">
        <v>7</v>
      </c>
      <c r="Q59" s="26">
        <v>94.71</v>
      </c>
      <c r="R59">
        <v>0</v>
      </c>
      <c r="S59">
        <v>0</v>
      </c>
      <c r="T59">
        <v>99.876999999999995</v>
      </c>
      <c r="U59">
        <v>0.123</v>
      </c>
      <c r="V59">
        <v>0</v>
      </c>
      <c r="W59">
        <v>0</v>
      </c>
      <c r="X59">
        <v>0.248</v>
      </c>
      <c r="Y59">
        <v>1</v>
      </c>
      <c r="Z59">
        <v>1E-3</v>
      </c>
      <c r="AA59" s="69" t="s">
        <v>70</v>
      </c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</row>
    <row r="60" spans="1:42" x14ac:dyDescent="0.15">
      <c r="A60" s="18">
        <v>0.25</v>
      </c>
      <c r="B60" s="49" t="s">
        <v>126</v>
      </c>
      <c r="C60" s="32">
        <v>4</v>
      </c>
      <c r="D60" s="51" t="s">
        <v>20</v>
      </c>
      <c r="E60" s="53" t="s">
        <v>15</v>
      </c>
      <c r="F60" s="1">
        <v>0.69305555555555554</v>
      </c>
      <c r="G60">
        <v>120.16</v>
      </c>
      <c r="H60">
        <v>817</v>
      </c>
      <c r="I60">
        <v>117.991</v>
      </c>
      <c r="J60">
        <v>11</v>
      </c>
      <c r="K60">
        <v>12</v>
      </c>
      <c r="L60">
        <v>9.8330000000000002</v>
      </c>
      <c r="M60">
        <v>0.71399999999999997</v>
      </c>
      <c r="N60" s="26">
        <v>0.498</v>
      </c>
      <c r="O60" s="26">
        <v>29.72</v>
      </c>
      <c r="P60" s="26">
        <v>11</v>
      </c>
      <c r="Q60" s="26">
        <v>84.7</v>
      </c>
      <c r="R60">
        <v>0</v>
      </c>
      <c r="S60">
        <v>0</v>
      </c>
      <c r="T60">
        <v>98.531000000000006</v>
      </c>
      <c r="U60">
        <v>1.4690000000000001</v>
      </c>
      <c r="V60">
        <v>0</v>
      </c>
      <c r="W60">
        <v>0</v>
      </c>
      <c r="X60">
        <v>0.252</v>
      </c>
      <c r="Y60">
        <v>1</v>
      </c>
      <c r="Z60">
        <v>2E-3</v>
      </c>
      <c r="AA60" s="69" t="s">
        <v>70</v>
      </c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</row>
    <row r="61" spans="1:42" x14ac:dyDescent="0.15">
      <c r="A61" s="18">
        <v>0.25</v>
      </c>
      <c r="B61" s="49" t="s">
        <v>126</v>
      </c>
      <c r="C61" s="32">
        <v>5</v>
      </c>
      <c r="D61" s="51" t="s">
        <v>21</v>
      </c>
      <c r="E61" s="53" t="s">
        <v>15</v>
      </c>
      <c r="F61" s="1">
        <v>0.69444444444444453</v>
      </c>
      <c r="G61">
        <v>120.07</v>
      </c>
      <c r="H61">
        <v>824</v>
      </c>
      <c r="I61">
        <v>117.01</v>
      </c>
      <c r="J61">
        <v>17</v>
      </c>
      <c r="K61">
        <v>18</v>
      </c>
      <c r="L61">
        <v>6.5010000000000003</v>
      </c>
      <c r="M61">
        <v>0.71199999999999997</v>
      </c>
      <c r="N61" s="26">
        <v>0.54400000000000004</v>
      </c>
      <c r="O61" s="26">
        <v>49</v>
      </c>
      <c r="P61" s="26">
        <v>17</v>
      </c>
      <c r="Q61" s="26">
        <v>91.7</v>
      </c>
      <c r="R61">
        <v>0</v>
      </c>
      <c r="S61">
        <v>0</v>
      </c>
      <c r="T61">
        <v>98.543999999999997</v>
      </c>
      <c r="U61">
        <v>1.456</v>
      </c>
      <c r="V61">
        <v>0</v>
      </c>
      <c r="W61">
        <v>0</v>
      </c>
      <c r="X61">
        <v>0.26200000000000001</v>
      </c>
      <c r="Y61">
        <v>1</v>
      </c>
      <c r="Z61">
        <v>2E-3</v>
      </c>
      <c r="AA61" s="69" t="s">
        <v>70</v>
      </c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</row>
    <row r="62" spans="1:42" s="19" customFormat="1" x14ac:dyDescent="0.15">
      <c r="A62" s="21">
        <v>0.23</v>
      </c>
      <c r="B62" s="50" t="s">
        <v>126</v>
      </c>
      <c r="C62" s="31">
        <v>1</v>
      </c>
      <c r="D62" s="52" t="s">
        <v>17</v>
      </c>
      <c r="E62" s="54" t="s">
        <v>15</v>
      </c>
      <c r="F62" s="20">
        <v>0.96944444444444444</v>
      </c>
      <c r="G62" s="19">
        <v>120.13</v>
      </c>
      <c r="H62" s="19">
        <v>839</v>
      </c>
      <c r="I62" s="19">
        <v>118.63</v>
      </c>
      <c r="J62" s="19">
        <v>7</v>
      </c>
      <c r="K62" s="19">
        <v>8</v>
      </c>
      <c r="L62" s="19">
        <v>14.829000000000001</v>
      </c>
      <c r="M62" s="19">
        <v>0.70599999999999996</v>
      </c>
      <c r="N62" s="25">
        <v>0.60299999999999998</v>
      </c>
      <c r="O62" s="36">
        <v>57.76</v>
      </c>
      <c r="P62" s="36">
        <v>7</v>
      </c>
      <c r="Q62" s="36">
        <v>102.67</v>
      </c>
      <c r="R62" s="19">
        <v>0</v>
      </c>
      <c r="S62" s="19">
        <v>4.7679999999999998</v>
      </c>
      <c r="T62" s="19">
        <v>95.231999999999999</v>
      </c>
      <c r="U62" s="19">
        <v>0</v>
      </c>
      <c r="V62" s="19">
        <v>0</v>
      </c>
      <c r="W62" s="19">
        <v>0</v>
      </c>
      <c r="X62" s="19">
        <v>0.25900000000000001</v>
      </c>
      <c r="Y62" s="19">
        <v>0.995</v>
      </c>
      <c r="Z62" s="19">
        <v>3.0000000000000001E-3</v>
      </c>
      <c r="AA62" s="80" t="s">
        <v>70</v>
      </c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</row>
    <row r="63" spans="1:42" s="19" customFormat="1" x14ac:dyDescent="0.15">
      <c r="A63" s="21">
        <v>0.23</v>
      </c>
      <c r="B63" s="50" t="s">
        <v>126</v>
      </c>
      <c r="C63" s="31">
        <v>2</v>
      </c>
      <c r="D63" s="52" t="s">
        <v>41</v>
      </c>
      <c r="E63" s="54" t="s">
        <v>15</v>
      </c>
      <c r="F63" s="20">
        <v>0.97430555555555554</v>
      </c>
      <c r="G63" s="19">
        <v>120.11</v>
      </c>
      <c r="H63" s="19">
        <v>815</v>
      </c>
      <c r="I63" s="19">
        <v>118.16</v>
      </c>
      <c r="J63" s="19">
        <v>9</v>
      </c>
      <c r="K63" s="19">
        <v>10</v>
      </c>
      <c r="L63" s="19">
        <v>11.816000000000001</v>
      </c>
      <c r="M63" s="19">
        <v>0.71499999999999997</v>
      </c>
      <c r="N63" s="25">
        <v>0.437</v>
      </c>
      <c r="O63" s="36">
        <v>48.24</v>
      </c>
      <c r="P63" s="36">
        <v>7</v>
      </c>
      <c r="Q63" s="36">
        <v>72.34</v>
      </c>
      <c r="R63" s="19">
        <v>0</v>
      </c>
      <c r="S63" s="19">
        <v>0</v>
      </c>
      <c r="T63" s="19">
        <v>99.876999999999995</v>
      </c>
      <c r="U63" s="19">
        <v>0.123</v>
      </c>
      <c r="V63" s="19">
        <v>0</v>
      </c>
      <c r="W63" s="19">
        <v>0</v>
      </c>
      <c r="X63" s="19">
        <v>0.23200000000000001</v>
      </c>
      <c r="Y63" s="19">
        <v>1</v>
      </c>
      <c r="Z63" s="19">
        <v>0</v>
      </c>
      <c r="AA63" s="80" t="s">
        <v>70</v>
      </c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</row>
    <row r="64" spans="1:42" s="19" customFormat="1" x14ac:dyDescent="0.15">
      <c r="A64" s="21">
        <v>0.23</v>
      </c>
      <c r="B64" s="50" t="s">
        <v>126</v>
      </c>
      <c r="C64" s="31">
        <v>3</v>
      </c>
      <c r="D64" s="52" t="s">
        <v>30</v>
      </c>
      <c r="E64" s="54" t="s">
        <v>15</v>
      </c>
      <c r="F64" s="20">
        <v>0.97638888888888886</v>
      </c>
      <c r="G64" s="19">
        <v>120.03</v>
      </c>
      <c r="H64" s="19">
        <v>811</v>
      </c>
      <c r="I64" s="19">
        <v>116.6</v>
      </c>
      <c r="J64" s="19">
        <v>18</v>
      </c>
      <c r="K64" s="19">
        <v>19</v>
      </c>
      <c r="L64" s="19">
        <v>6.1369999999999996</v>
      </c>
      <c r="M64" s="19">
        <v>0.71599999999999997</v>
      </c>
      <c r="N64" s="25">
        <v>0.45900000000000002</v>
      </c>
      <c r="O64" s="36">
        <v>59.19</v>
      </c>
      <c r="P64" s="36">
        <v>11</v>
      </c>
      <c r="Q64" s="36">
        <v>78.41</v>
      </c>
      <c r="R64" s="19">
        <v>0</v>
      </c>
      <c r="S64" s="19">
        <v>3.9460000000000002</v>
      </c>
      <c r="T64" s="19">
        <v>96.054000000000002</v>
      </c>
      <c r="U64" s="19">
        <v>0</v>
      </c>
      <c r="V64" s="19">
        <v>0</v>
      </c>
      <c r="W64" s="19">
        <v>0</v>
      </c>
      <c r="X64" s="19">
        <v>0.23100000000000001</v>
      </c>
      <c r="Y64" s="19">
        <v>0.996</v>
      </c>
      <c r="Z64" s="19">
        <v>3.0000000000000001E-3</v>
      </c>
      <c r="AA64" s="80" t="s">
        <v>70</v>
      </c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</row>
    <row r="65" spans="1:40" s="19" customFormat="1" x14ac:dyDescent="0.15">
      <c r="A65" s="21">
        <v>0.23</v>
      </c>
      <c r="B65" s="50" t="s">
        <v>126</v>
      </c>
      <c r="C65" s="31">
        <v>4</v>
      </c>
      <c r="D65" s="52" t="s">
        <v>20</v>
      </c>
      <c r="E65" s="54" t="s">
        <v>15</v>
      </c>
      <c r="F65" s="20">
        <v>0.97986111111111107</v>
      </c>
      <c r="G65" s="19">
        <v>120</v>
      </c>
      <c r="H65" s="19">
        <v>823</v>
      </c>
      <c r="I65" s="19">
        <v>118.399</v>
      </c>
      <c r="J65" s="19">
        <v>7</v>
      </c>
      <c r="K65" s="19">
        <v>8</v>
      </c>
      <c r="L65" s="19">
        <v>14.8</v>
      </c>
      <c r="M65" s="19">
        <v>0.71199999999999997</v>
      </c>
      <c r="N65" s="25">
        <v>0.61399999999999999</v>
      </c>
      <c r="O65" s="36">
        <v>59.37</v>
      </c>
      <c r="P65" s="36">
        <v>7</v>
      </c>
      <c r="Q65" s="36">
        <v>105.07</v>
      </c>
      <c r="R65" s="19">
        <v>0</v>
      </c>
      <c r="S65" s="19">
        <v>4.3739999999999997</v>
      </c>
      <c r="T65" s="19">
        <v>95.626000000000005</v>
      </c>
      <c r="U65" s="19">
        <v>0</v>
      </c>
      <c r="V65" s="19">
        <v>0</v>
      </c>
      <c r="W65" s="19">
        <v>0</v>
      </c>
      <c r="X65" s="19">
        <v>0.25800000000000001</v>
      </c>
      <c r="Y65" s="19">
        <v>0.995</v>
      </c>
      <c r="Z65" s="19">
        <v>3.0000000000000001E-3</v>
      </c>
      <c r="AA65" s="80" t="s">
        <v>70</v>
      </c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</row>
    <row r="66" spans="1:40" s="19" customFormat="1" x14ac:dyDescent="0.15">
      <c r="A66" s="21">
        <v>0.23</v>
      </c>
      <c r="B66" s="50" t="s">
        <v>126</v>
      </c>
      <c r="C66" s="31">
        <v>5</v>
      </c>
      <c r="D66" s="52" t="s">
        <v>21</v>
      </c>
      <c r="E66" s="54" t="s">
        <v>15</v>
      </c>
      <c r="F66" s="20">
        <v>0.98124999999999996</v>
      </c>
      <c r="G66" s="19">
        <v>120.1</v>
      </c>
      <c r="H66" s="19">
        <v>833</v>
      </c>
      <c r="I66" s="19">
        <v>118.42100000000001</v>
      </c>
      <c r="J66" s="19">
        <v>9</v>
      </c>
      <c r="K66" s="19">
        <v>10</v>
      </c>
      <c r="L66" s="19">
        <v>11.842000000000001</v>
      </c>
      <c r="M66" s="19">
        <v>0.70799999999999996</v>
      </c>
      <c r="N66" s="25">
        <v>0.71699999999999997</v>
      </c>
      <c r="O66" s="36">
        <v>47.34</v>
      </c>
      <c r="P66" s="36">
        <v>9</v>
      </c>
      <c r="Q66" s="36">
        <v>118.25</v>
      </c>
      <c r="R66" s="19">
        <v>0</v>
      </c>
      <c r="S66" s="19">
        <v>0</v>
      </c>
      <c r="T66" s="19">
        <v>100</v>
      </c>
      <c r="U66" s="19">
        <v>0</v>
      </c>
      <c r="V66" s="19">
        <v>0</v>
      </c>
      <c r="W66" s="19">
        <v>0</v>
      </c>
      <c r="X66" s="19">
        <v>0.27500000000000002</v>
      </c>
      <c r="Y66" s="19">
        <v>1</v>
      </c>
      <c r="Z66" s="19">
        <v>0</v>
      </c>
      <c r="AA66" s="80" t="s">
        <v>70</v>
      </c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</row>
    <row r="67" spans="1:40" x14ac:dyDescent="0.15">
      <c r="A67" s="18">
        <v>0.22</v>
      </c>
      <c r="B67" s="49" t="s">
        <v>126</v>
      </c>
      <c r="C67" s="32">
        <v>1</v>
      </c>
      <c r="D67" s="51" t="s">
        <v>17</v>
      </c>
      <c r="E67" s="53" t="s">
        <v>14</v>
      </c>
      <c r="F67" s="1">
        <v>1.8055555555555557E-2</v>
      </c>
      <c r="G67">
        <v>120.01</v>
      </c>
      <c r="H67">
        <v>843</v>
      </c>
      <c r="I67">
        <v>117.95</v>
      </c>
      <c r="J67">
        <v>11</v>
      </c>
      <c r="K67">
        <v>12</v>
      </c>
      <c r="L67">
        <v>9.8290000000000006</v>
      </c>
      <c r="M67">
        <v>0.70499999999999996</v>
      </c>
      <c r="N67" s="26">
        <v>0.499</v>
      </c>
      <c r="O67" s="26">
        <v>47.32</v>
      </c>
      <c r="P67" s="26">
        <v>11</v>
      </c>
      <c r="Q67" s="26">
        <v>85.82</v>
      </c>
      <c r="R67">
        <v>0</v>
      </c>
      <c r="S67">
        <v>0.23699999999999999</v>
      </c>
      <c r="T67">
        <v>99.644000000000005</v>
      </c>
      <c r="U67">
        <v>0.11899999999999999</v>
      </c>
      <c r="V67">
        <v>0</v>
      </c>
      <c r="W67">
        <v>0</v>
      </c>
      <c r="X67">
        <v>0.248</v>
      </c>
      <c r="Y67">
        <v>0.999</v>
      </c>
      <c r="Z67">
        <v>0</v>
      </c>
      <c r="AA67" s="69" t="s">
        <v>70</v>
      </c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</row>
    <row r="68" spans="1:40" x14ac:dyDescent="0.15">
      <c r="A68" s="18">
        <v>0.22</v>
      </c>
      <c r="B68" s="49" t="s">
        <v>126</v>
      </c>
      <c r="C68" s="32">
        <v>2</v>
      </c>
      <c r="D68" s="51" t="s">
        <v>18</v>
      </c>
      <c r="E68" s="53" t="s">
        <v>14</v>
      </c>
      <c r="F68" s="1">
        <v>3.888888888888889E-2</v>
      </c>
      <c r="G68">
        <v>120.03</v>
      </c>
      <c r="H68">
        <v>844</v>
      </c>
      <c r="I68">
        <v>118.41</v>
      </c>
      <c r="J68">
        <v>9</v>
      </c>
      <c r="K68">
        <v>10</v>
      </c>
      <c r="L68">
        <v>11.840999999999999</v>
      </c>
      <c r="M68">
        <v>0.70499999999999996</v>
      </c>
      <c r="N68" s="26">
        <v>0.60299999999999998</v>
      </c>
      <c r="O68" s="26">
        <v>56.22</v>
      </c>
      <c r="P68" s="26">
        <v>9</v>
      </c>
      <c r="Q68" s="26">
        <v>102.04</v>
      </c>
      <c r="R68">
        <v>0</v>
      </c>
      <c r="S68">
        <v>7.2270000000000003</v>
      </c>
      <c r="T68">
        <v>92.772999999999996</v>
      </c>
      <c r="U68">
        <v>0</v>
      </c>
      <c r="V68">
        <v>0</v>
      </c>
      <c r="W68">
        <v>0</v>
      </c>
      <c r="X68">
        <v>0.26700000000000002</v>
      </c>
      <c r="Y68">
        <v>0.99099999999999999</v>
      </c>
      <c r="Z68">
        <v>0</v>
      </c>
      <c r="AA68" s="69" t="s">
        <v>70</v>
      </c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</row>
    <row r="69" spans="1:40" x14ac:dyDescent="0.15">
      <c r="A69" s="18">
        <v>0.22</v>
      </c>
      <c r="B69" s="49" t="s">
        <v>126</v>
      </c>
      <c r="C69" s="32">
        <v>3</v>
      </c>
      <c r="D69" s="51" t="s">
        <v>19</v>
      </c>
      <c r="E69" s="53" t="s">
        <v>14</v>
      </c>
      <c r="F69" s="1">
        <v>5.9722222222222225E-2</v>
      </c>
      <c r="G69">
        <v>120.06</v>
      </c>
      <c r="H69">
        <v>817</v>
      </c>
      <c r="I69">
        <v>117.58</v>
      </c>
      <c r="J69">
        <v>14</v>
      </c>
      <c r="K69">
        <v>15</v>
      </c>
      <c r="L69">
        <v>7.8390000000000004</v>
      </c>
      <c r="M69">
        <v>0.71399999999999997</v>
      </c>
      <c r="N69" s="26">
        <v>0.44</v>
      </c>
      <c r="O69" s="26">
        <v>52.95</v>
      </c>
      <c r="P69" s="26">
        <v>13</v>
      </c>
      <c r="Q69" s="26">
        <v>72.52</v>
      </c>
      <c r="R69">
        <v>0</v>
      </c>
      <c r="S69">
        <v>3.9169999999999998</v>
      </c>
      <c r="T69">
        <v>96.082999999999998</v>
      </c>
      <c r="U69">
        <v>0</v>
      </c>
      <c r="V69">
        <v>0</v>
      </c>
      <c r="W69">
        <v>0</v>
      </c>
      <c r="X69">
        <v>0.23899999999999999</v>
      </c>
      <c r="Y69">
        <v>0.996</v>
      </c>
      <c r="Z69">
        <v>0</v>
      </c>
      <c r="AA69" s="69" t="s">
        <v>70</v>
      </c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</row>
    <row r="70" spans="1:40" x14ac:dyDescent="0.15">
      <c r="A70" s="17">
        <v>0.22</v>
      </c>
      <c r="B70" s="49" t="s">
        <v>126</v>
      </c>
      <c r="C70" s="32" t="s">
        <v>116</v>
      </c>
      <c r="D70" s="51" t="s">
        <v>20</v>
      </c>
      <c r="E70" s="53" t="s">
        <v>15</v>
      </c>
      <c r="F70" s="1">
        <v>0.9159722222222223</v>
      </c>
      <c r="G70">
        <v>120.009</v>
      </c>
      <c r="H70">
        <v>837</v>
      </c>
      <c r="I70">
        <v>118.5</v>
      </c>
      <c r="J70">
        <v>7</v>
      </c>
      <c r="K70">
        <v>8</v>
      </c>
      <c r="L70">
        <v>14.813000000000001</v>
      </c>
      <c r="M70">
        <v>0.70699999999999996</v>
      </c>
      <c r="N70" s="7">
        <v>0.56899999999999995</v>
      </c>
      <c r="O70" s="26">
        <v>56.2</v>
      </c>
      <c r="P70" s="26">
        <v>9</v>
      </c>
      <c r="Q70" s="26">
        <v>76.59</v>
      </c>
      <c r="R70">
        <v>0</v>
      </c>
      <c r="S70">
        <v>7.8849999999999998</v>
      </c>
      <c r="T70">
        <v>92.114999999999995</v>
      </c>
      <c r="U70">
        <v>0</v>
      </c>
      <c r="V70">
        <v>0</v>
      </c>
      <c r="W70">
        <v>0</v>
      </c>
      <c r="X70">
        <v>0.25600000000000001</v>
      </c>
      <c r="Y70">
        <v>0.99</v>
      </c>
      <c r="Z70">
        <v>0</v>
      </c>
      <c r="AA70" s="69" t="s">
        <v>70</v>
      </c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</row>
    <row r="71" spans="1:40" x14ac:dyDescent="0.15">
      <c r="A71" s="18">
        <v>0.22</v>
      </c>
      <c r="B71" s="49" t="s">
        <v>126</v>
      </c>
      <c r="C71" s="32" t="s">
        <v>117</v>
      </c>
      <c r="D71" s="51" t="s">
        <v>21</v>
      </c>
      <c r="E71" s="53" t="s">
        <v>15</v>
      </c>
      <c r="F71" s="1">
        <v>0.70138888888888884</v>
      </c>
      <c r="G71">
        <v>120.03</v>
      </c>
      <c r="H71">
        <v>830</v>
      </c>
      <c r="I71">
        <v>116.85</v>
      </c>
      <c r="J71">
        <v>19</v>
      </c>
      <c r="K71">
        <v>20</v>
      </c>
      <c r="L71">
        <v>5.843</v>
      </c>
      <c r="M71">
        <v>0.71</v>
      </c>
      <c r="N71" s="26">
        <v>0.53100000000000003</v>
      </c>
      <c r="O71" s="26">
        <v>51.82</v>
      </c>
      <c r="P71" s="26">
        <v>19</v>
      </c>
      <c r="Q71" s="26">
        <v>89.95</v>
      </c>
      <c r="R71">
        <v>0</v>
      </c>
      <c r="S71">
        <v>2.2890000000000001</v>
      </c>
      <c r="T71">
        <v>97.710999999999999</v>
      </c>
      <c r="U71">
        <v>0</v>
      </c>
      <c r="V71">
        <v>0</v>
      </c>
      <c r="W71">
        <v>0</v>
      </c>
      <c r="X71">
        <v>0.26</v>
      </c>
      <c r="Y71">
        <v>0.998</v>
      </c>
      <c r="Z71">
        <v>0</v>
      </c>
      <c r="AA71" s="69" t="s">
        <v>70</v>
      </c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</row>
    <row r="72" spans="1:40" s="19" customFormat="1" x14ac:dyDescent="0.15">
      <c r="A72" s="21">
        <v>0.21</v>
      </c>
      <c r="B72" s="50" t="s">
        <v>126</v>
      </c>
      <c r="C72" s="31">
        <v>1</v>
      </c>
      <c r="D72" s="52" t="s">
        <v>17</v>
      </c>
      <c r="E72" s="54" t="s">
        <v>40</v>
      </c>
      <c r="F72" s="20">
        <v>6.458333333333334E-2</v>
      </c>
      <c r="G72" s="19">
        <v>120.22</v>
      </c>
      <c r="H72" s="19">
        <v>812</v>
      </c>
      <c r="I72" s="19">
        <v>117.85</v>
      </c>
      <c r="J72" s="19">
        <v>12</v>
      </c>
      <c r="K72" s="19">
        <v>13</v>
      </c>
      <c r="L72" s="19">
        <v>9.0649999999999995</v>
      </c>
      <c r="M72" s="19">
        <v>0.71599999999999997</v>
      </c>
      <c r="N72" s="25">
        <v>0.46</v>
      </c>
      <c r="O72" s="36">
        <v>46.34</v>
      </c>
      <c r="P72" s="36">
        <v>11</v>
      </c>
      <c r="Q72" s="36">
        <v>77.36</v>
      </c>
      <c r="R72" s="19">
        <v>0</v>
      </c>
      <c r="S72" s="19">
        <v>2.4630000000000001</v>
      </c>
      <c r="T72" s="19">
        <v>97.537000000000006</v>
      </c>
      <c r="U72" s="19">
        <v>0</v>
      </c>
      <c r="V72" s="19">
        <v>0</v>
      </c>
      <c r="W72" s="19">
        <v>0</v>
      </c>
      <c r="X72" s="19">
        <v>0.25</v>
      </c>
      <c r="Y72" s="19">
        <v>0.998</v>
      </c>
      <c r="Z72" s="19">
        <v>0</v>
      </c>
      <c r="AA72" s="80" t="s">
        <v>70</v>
      </c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</row>
    <row r="73" spans="1:40" s="19" customFormat="1" x14ac:dyDescent="0.15">
      <c r="A73" s="21">
        <v>0.21</v>
      </c>
      <c r="B73" s="50" t="s">
        <v>126</v>
      </c>
      <c r="C73" s="31">
        <v>2</v>
      </c>
      <c r="D73" s="52" t="s">
        <v>41</v>
      </c>
      <c r="E73" s="54" t="s">
        <v>40</v>
      </c>
      <c r="F73" s="20">
        <v>6.6666666666666666E-2</v>
      </c>
      <c r="G73" s="19">
        <v>120.04</v>
      </c>
      <c r="H73" s="19">
        <v>825</v>
      </c>
      <c r="I73" s="19">
        <v>118.04</v>
      </c>
      <c r="J73" s="19">
        <v>9</v>
      </c>
      <c r="K73" s="19">
        <v>10</v>
      </c>
      <c r="L73" s="19">
        <v>11.804</v>
      </c>
      <c r="M73" s="19">
        <v>0.71099999999999997</v>
      </c>
      <c r="N73" s="25">
        <v>0.67900000000000005</v>
      </c>
      <c r="O73" s="36">
        <v>56.05</v>
      </c>
      <c r="P73" s="36">
        <v>9</v>
      </c>
      <c r="Q73" s="36">
        <v>113.68</v>
      </c>
      <c r="R73" s="19">
        <v>0</v>
      </c>
      <c r="S73" s="19">
        <v>8.7270000000000003</v>
      </c>
      <c r="T73" s="19">
        <v>91.272999999999996</v>
      </c>
      <c r="U73" s="19">
        <v>0</v>
      </c>
      <c r="V73" s="19">
        <v>0</v>
      </c>
      <c r="W73" s="19">
        <v>0</v>
      </c>
      <c r="X73" s="19">
        <v>0.28000000000000003</v>
      </c>
      <c r="Y73" s="19">
        <v>0.98699999999999999</v>
      </c>
      <c r="Z73" s="19">
        <v>0</v>
      </c>
      <c r="AA73" s="80" t="s">
        <v>70</v>
      </c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</row>
    <row r="74" spans="1:40" s="19" customFormat="1" x14ac:dyDescent="0.15">
      <c r="A74" s="21">
        <v>0.21</v>
      </c>
      <c r="B74" s="50" t="s">
        <v>126</v>
      </c>
      <c r="C74" s="31">
        <v>3</v>
      </c>
      <c r="D74" s="52" t="s">
        <v>30</v>
      </c>
      <c r="E74" s="54" t="s">
        <v>40</v>
      </c>
      <c r="F74" s="20">
        <v>6.8750000000000006E-2</v>
      </c>
      <c r="G74" s="19">
        <v>120.03</v>
      </c>
      <c r="H74" s="19">
        <v>810</v>
      </c>
      <c r="I74" s="19">
        <v>117.82</v>
      </c>
      <c r="J74" s="19">
        <v>9</v>
      </c>
      <c r="K74" s="19">
        <v>10</v>
      </c>
      <c r="L74" s="19">
        <v>11.782</v>
      </c>
      <c r="M74" s="19">
        <v>0.71699999999999997</v>
      </c>
      <c r="N74" s="25">
        <v>0.59399999999999997</v>
      </c>
      <c r="O74" s="36">
        <v>46.64</v>
      </c>
      <c r="P74" s="36">
        <v>9</v>
      </c>
      <c r="Q74" s="36">
        <v>102.68</v>
      </c>
      <c r="R74" s="19">
        <v>0</v>
      </c>
      <c r="S74" s="19">
        <v>1.9750000000000001</v>
      </c>
      <c r="T74" s="19">
        <v>98.025000000000006</v>
      </c>
      <c r="U74" s="19">
        <v>0</v>
      </c>
      <c r="V74" s="19">
        <v>0</v>
      </c>
      <c r="W74" s="19">
        <v>0</v>
      </c>
      <c r="X74" s="19">
        <v>0.26700000000000002</v>
      </c>
      <c r="Y74" s="19">
        <v>0.998</v>
      </c>
      <c r="Z74" s="19">
        <v>0</v>
      </c>
      <c r="AA74" s="80" t="s">
        <v>70</v>
      </c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0" s="19" customFormat="1" x14ac:dyDescent="0.15">
      <c r="A75" s="21">
        <v>0.21</v>
      </c>
      <c r="B75" s="50" t="s">
        <v>126</v>
      </c>
      <c r="C75" s="31">
        <v>4</v>
      </c>
      <c r="D75" s="52" t="s">
        <v>20</v>
      </c>
      <c r="E75" s="54" t="s">
        <v>40</v>
      </c>
      <c r="F75" s="20">
        <v>7.2222222222222229E-2</v>
      </c>
      <c r="G75" s="19">
        <v>120.03</v>
      </c>
      <c r="H75" s="19">
        <v>811</v>
      </c>
      <c r="I75" s="19">
        <v>117.99</v>
      </c>
      <c r="J75" s="19">
        <v>11</v>
      </c>
      <c r="K75" s="19">
        <v>12</v>
      </c>
      <c r="L75" s="19">
        <v>9.8320000000000007</v>
      </c>
      <c r="M75" s="19">
        <v>0.71599999999999997</v>
      </c>
      <c r="N75" s="25">
        <v>0.52</v>
      </c>
      <c r="O75" s="36">
        <v>46.43</v>
      </c>
      <c r="P75" s="36">
        <v>11</v>
      </c>
      <c r="Q75" s="36">
        <v>88.67</v>
      </c>
      <c r="R75" s="19">
        <v>0</v>
      </c>
      <c r="S75" s="19">
        <v>2.4660000000000002</v>
      </c>
      <c r="T75" s="19">
        <v>97.534000000000006</v>
      </c>
      <c r="U75" s="19">
        <v>0</v>
      </c>
      <c r="V75" s="19">
        <v>0</v>
      </c>
      <c r="W75" s="19">
        <v>0</v>
      </c>
      <c r="X75" s="19">
        <v>0.25700000000000001</v>
      </c>
      <c r="Y75" s="19">
        <v>0.997</v>
      </c>
      <c r="Z75" s="19">
        <v>0</v>
      </c>
      <c r="AA75" s="80" t="s">
        <v>70</v>
      </c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</row>
    <row r="76" spans="1:40" s="19" customFormat="1" x14ac:dyDescent="0.15">
      <c r="A76" s="21">
        <v>0.21</v>
      </c>
      <c r="B76" s="50" t="s">
        <v>126</v>
      </c>
      <c r="C76" s="31" t="s">
        <v>117</v>
      </c>
      <c r="D76" s="52" t="s">
        <v>44</v>
      </c>
      <c r="E76" s="54" t="s">
        <v>43</v>
      </c>
      <c r="F76" s="20">
        <v>8.1944444444444445E-2</v>
      </c>
      <c r="G76" s="19">
        <v>120.08</v>
      </c>
      <c r="H76" s="19">
        <v>838</v>
      </c>
      <c r="I76" s="19">
        <v>117.99</v>
      </c>
      <c r="J76" s="19">
        <v>11</v>
      </c>
      <c r="K76" s="19">
        <v>12</v>
      </c>
      <c r="L76" s="19">
        <v>9.8330000000000002</v>
      </c>
      <c r="M76" s="19">
        <v>0.70699999999999996</v>
      </c>
      <c r="N76" s="25">
        <v>0.60499999999999998</v>
      </c>
      <c r="O76" s="36">
        <v>53.88</v>
      </c>
      <c r="P76" s="36">
        <v>11</v>
      </c>
      <c r="Q76" s="36">
        <v>102.71</v>
      </c>
      <c r="R76" s="19">
        <v>0</v>
      </c>
      <c r="S76" s="19">
        <v>10.382</v>
      </c>
      <c r="T76" s="19">
        <v>89.617999999999995</v>
      </c>
      <c r="U76" s="19">
        <v>0</v>
      </c>
      <c r="V76" s="19">
        <v>0</v>
      </c>
      <c r="W76" s="19">
        <v>0</v>
      </c>
      <c r="X76" s="19">
        <v>0.255</v>
      </c>
      <c r="Y76" s="19">
        <v>0.98499999999999999</v>
      </c>
      <c r="Z76" s="19">
        <v>0</v>
      </c>
      <c r="AA76" s="80" t="s">
        <v>70</v>
      </c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</row>
    <row r="77" spans="1:40" x14ac:dyDescent="0.15">
      <c r="A77" s="18">
        <v>0.2</v>
      </c>
      <c r="B77" s="49" t="s">
        <v>126</v>
      </c>
      <c r="C77" s="32">
        <v>1</v>
      </c>
      <c r="D77" s="51" t="s">
        <v>17</v>
      </c>
      <c r="E77" s="53" t="s">
        <v>14</v>
      </c>
      <c r="F77" s="1">
        <v>1.9444444444444445E-2</v>
      </c>
      <c r="G77">
        <v>120.1</v>
      </c>
      <c r="H77">
        <v>843</v>
      </c>
      <c r="I77">
        <v>118.3</v>
      </c>
      <c r="J77">
        <v>9</v>
      </c>
      <c r="K77">
        <v>10</v>
      </c>
      <c r="L77">
        <v>11.83</v>
      </c>
      <c r="M77">
        <v>0.70499999999999996</v>
      </c>
      <c r="N77" s="26">
        <v>0.49</v>
      </c>
      <c r="O77" s="26">
        <v>52.46</v>
      </c>
      <c r="P77" s="26">
        <v>8</v>
      </c>
      <c r="Q77" s="26">
        <v>83.67</v>
      </c>
      <c r="R77">
        <v>0</v>
      </c>
      <c r="S77">
        <v>12.811</v>
      </c>
      <c r="T77">
        <v>87.188999999999993</v>
      </c>
      <c r="U77">
        <v>0</v>
      </c>
      <c r="V77">
        <v>0</v>
      </c>
      <c r="W77">
        <v>0</v>
      </c>
      <c r="X77">
        <v>0.23100000000000001</v>
      </c>
      <c r="Y77">
        <v>0.97699999999999998</v>
      </c>
      <c r="Z77">
        <v>0</v>
      </c>
      <c r="AA77" s="69" t="s">
        <v>70</v>
      </c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</row>
    <row r="78" spans="1:40" x14ac:dyDescent="0.15">
      <c r="A78" s="18">
        <v>0.2</v>
      </c>
      <c r="B78" s="49" t="s">
        <v>126</v>
      </c>
      <c r="C78" s="32">
        <v>2</v>
      </c>
      <c r="D78" s="51" t="s">
        <v>18</v>
      </c>
      <c r="E78" s="53" t="s">
        <v>14</v>
      </c>
      <c r="F78" s="1">
        <v>4.0972222222222222E-2</v>
      </c>
      <c r="G78">
        <v>120.09</v>
      </c>
      <c r="H78">
        <v>822</v>
      </c>
      <c r="I78">
        <v>118.42</v>
      </c>
      <c r="J78">
        <v>9</v>
      </c>
      <c r="K78">
        <v>10</v>
      </c>
      <c r="L78">
        <v>11.842000000000001</v>
      </c>
      <c r="M78">
        <v>0.71199999999999997</v>
      </c>
      <c r="N78" s="26">
        <v>0.63500000000000001</v>
      </c>
      <c r="O78" s="26">
        <v>54.69</v>
      </c>
      <c r="P78" s="26">
        <v>9</v>
      </c>
      <c r="Q78" s="26">
        <v>108.11</v>
      </c>
      <c r="R78">
        <v>0</v>
      </c>
      <c r="S78">
        <v>12.164999999999999</v>
      </c>
      <c r="T78">
        <v>87.834999999999994</v>
      </c>
      <c r="U78">
        <v>0</v>
      </c>
      <c r="V78">
        <v>0</v>
      </c>
      <c r="W78">
        <v>0</v>
      </c>
      <c r="X78">
        <v>0.26900000000000002</v>
      </c>
      <c r="Y78">
        <v>0.97699999999999998</v>
      </c>
      <c r="Z78">
        <v>0</v>
      </c>
      <c r="AA78" s="69" t="s">
        <v>70</v>
      </c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</row>
    <row r="79" spans="1:40" x14ac:dyDescent="0.15">
      <c r="A79" s="18">
        <v>0.2</v>
      </c>
      <c r="B79" s="49" t="s">
        <v>126</v>
      </c>
      <c r="C79" s="32">
        <v>3</v>
      </c>
      <c r="D79" s="51" t="s">
        <v>19</v>
      </c>
      <c r="E79" s="53" t="s">
        <v>14</v>
      </c>
      <c r="F79" s="1">
        <v>6.1805555555555558E-2</v>
      </c>
      <c r="G79">
        <v>120.07</v>
      </c>
      <c r="H79">
        <v>844</v>
      </c>
      <c r="I79">
        <v>117.63</v>
      </c>
      <c r="J79">
        <v>15</v>
      </c>
      <c r="K79">
        <v>16</v>
      </c>
      <c r="L79">
        <v>7.3520000000000003</v>
      </c>
      <c r="M79">
        <v>0.70499999999999996</v>
      </c>
      <c r="N79" s="26">
        <v>0.58599999999999997</v>
      </c>
      <c r="O79" s="26">
        <v>52.22</v>
      </c>
      <c r="P79" s="26">
        <v>15</v>
      </c>
      <c r="Q79" s="26">
        <v>99.86</v>
      </c>
      <c r="R79">
        <v>0</v>
      </c>
      <c r="S79">
        <v>12.085000000000001</v>
      </c>
      <c r="T79">
        <v>87.915000000000006</v>
      </c>
      <c r="U79">
        <v>0</v>
      </c>
      <c r="V79">
        <v>0</v>
      </c>
      <c r="W79">
        <v>0</v>
      </c>
      <c r="X79">
        <v>0.253</v>
      </c>
      <c r="Y79">
        <v>0.97799999999999998</v>
      </c>
      <c r="Z79">
        <v>0</v>
      </c>
      <c r="AA79" s="69" t="s">
        <v>70</v>
      </c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</row>
    <row r="80" spans="1:40" x14ac:dyDescent="0.15">
      <c r="A80" s="18">
        <v>0.2</v>
      </c>
      <c r="B80" s="49" t="s">
        <v>126</v>
      </c>
      <c r="C80" s="32">
        <v>4</v>
      </c>
      <c r="D80" s="51" t="s">
        <v>20</v>
      </c>
      <c r="E80" s="53" t="s">
        <v>15</v>
      </c>
      <c r="F80" s="1">
        <v>0.70694444444444438</v>
      </c>
      <c r="G80">
        <v>120.11</v>
      </c>
      <c r="H80">
        <v>837</v>
      </c>
      <c r="I80">
        <v>117.8</v>
      </c>
      <c r="J80">
        <v>13</v>
      </c>
      <c r="K80">
        <v>14</v>
      </c>
      <c r="L80">
        <v>8.4139999999999997</v>
      </c>
      <c r="M80">
        <v>0.70699999999999996</v>
      </c>
      <c r="N80" s="26">
        <v>0.58299999999999996</v>
      </c>
      <c r="O80" s="26">
        <v>52.25</v>
      </c>
      <c r="P80" s="26">
        <v>13</v>
      </c>
      <c r="Q80" s="26">
        <v>99.53</v>
      </c>
      <c r="R80">
        <v>0</v>
      </c>
      <c r="S80">
        <v>10.513999999999999</v>
      </c>
      <c r="T80">
        <v>89.486000000000004</v>
      </c>
      <c r="U80">
        <v>0</v>
      </c>
      <c r="V80">
        <v>0</v>
      </c>
      <c r="W80">
        <v>0</v>
      </c>
      <c r="X80">
        <v>0.25600000000000001</v>
      </c>
      <c r="Y80">
        <v>0.98</v>
      </c>
      <c r="Z80">
        <v>0</v>
      </c>
      <c r="AA80" s="69" t="s">
        <v>70</v>
      </c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</row>
    <row r="81" spans="1:42" x14ac:dyDescent="0.15">
      <c r="A81" s="18">
        <v>0.2</v>
      </c>
      <c r="B81" s="49" t="s">
        <v>126</v>
      </c>
      <c r="C81" s="32">
        <v>5</v>
      </c>
      <c r="D81" s="51" t="s">
        <v>21</v>
      </c>
      <c r="E81" s="53" t="s">
        <v>15</v>
      </c>
      <c r="F81" s="1">
        <v>0.7090277777777777</v>
      </c>
      <c r="G81">
        <v>120.12</v>
      </c>
      <c r="H81">
        <v>824</v>
      </c>
      <c r="I81">
        <v>117.08</v>
      </c>
      <c r="J81">
        <v>17</v>
      </c>
      <c r="K81">
        <v>18</v>
      </c>
      <c r="L81">
        <v>6.5039999999999996</v>
      </c>
      <c r="M81">
        <v>0.71199999999999997</v>
      </c>
      <c r="N81" s="26">
        <v>0.64800000000000002</v>
      </c>
      <c r="O81" s="26">
        <v>46.67</v>
      </c>
      <c r="P81" s="26">
        <v>17</v>
      </c>
      <c r="Q81" s="26">
        <v>108.96</v>
      </c>
      <c r="R81">
        <v>0</v>
      </c>
      <c r="S81">
        <v>6.6749999999999998</v>
      </c>
      <c r="T81">
        <v>93.325000000000003</v>
      </c>
      <c r="U81">
        <v>0</v>
      </c>
      <c r="V81">
        <v>0</v>
      </c>
      <c r="W81">
        <v>0</v>
      </c>
      <c r="X81">
        <v>0.27200000000000002</v>
      </c>
      <c r="Y81">
        <v>0.99199999999999999</v>
      </c>
      <c r="Z81">
        <v>0</v>
      </c>
      <c r="AA81" s="69" t="s">
        <v>70</v>
      </c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</row>
    <row r="82" spans="1:42" s="19" customFormat="1" x14ac:dyDescent="0.15">
      <c r="A82" s="23">
        <v>0.18</v>
      </c>
      <c r="B82" s="50" t="s">
        <v>126</v>
      </c>
      <c r="C82" s="31">
        <v>1</v>
      </c>
      <c r="D82" s="52" t="s">
        <v>17</v>
      </c>
      <c r="E82" s="54" t="s">
        <v>14</v>
      </c>
      <c r="F82" s="20">
        <v>2.1527777777777781E-2</v>
      </c>
      <c r="G82" s="19">
        <v>120.04</v>
      </c>
      <c r="H82" s="19">
        <v>828</v>
      </c>
      <c r="I82" s="19">
        <v>141.83000000000001</v>
      </c>
      <c r="J82" s="19">
        <v>13</v>
      </c>
      <c r="K82" s="19">
        <v>13</v>
      </c>
      <c r="L82" s="19">
        <v>10.91</v>
      </c>
      <c r="M82" s="19">
        <v>0.71</v>
      </c>
      <c r="N82" s="36">
        <v>0.49299999999999999</v>
      </c>
      <c r="O82" s="36">
        <v>49.35</v>
      </c>
      <c r="P82" s="36">
        <v>11</v>
      </c>
      <c r="Q82" s="36">
        <v>83.84</v>
      </c>
      <c r="R82" s="19">
        <v>2.899</v>
      </c>
      <c r="S82" s="19">
        <v>31.401</v>
      </c>
      <c r="T82" s="19">
        <v>65.7</v>
      </c>
      <c r="U82" s="19">
        <v>0</v>
      </c>
      <c r="V82" s="19">
        <v>0</v>
      </c>
      <c r="W82" s="19">
        <v>0</v>
      </c>
      <c r="X82" s="19">
        <v>0.24399999999999999</v>
      </c>
      <c r="Y82" s="19">
        <v>0.94</v>
      </c>
      <c r="Z82" s="19">
        <v>0</v>
      </c>
      <c r="AA82" s="80" t="s">
        <v>70</v>
      </c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</row>
    <row r="83" spans="1:42" s="19" customFormat="1" x14ac:dyDescent="0.15">
      <c r="A83" s="23">
        <v>0.18</v>
      </c>
      <c r="B83" s="50" t="s">
        <v>126</v>
      </c>
      <c r="C83" s="31">
        <v>2</v>
      </c>
      <c r="D83" s="52" t="s">
        <v>18</v>
      </c>
      <c r="E83" s="54" t="s">
        <v>14</v>
      </c>
      <c r="F83" s="20">
        <v>4.2361111111111106E-2</v>
      </c>
      <c r="G83" s="19">
        <v>120.12</v>
      </c>
      <c r="H83" s="19">
        <v>820</v>
      </c>
      <c r="I83" s="19">
        <v>118.94</v>
      </c>
      <c r="J83" s="19">
        <v>6</v>
      </c>
      <c r="K83" s="19">
        <v>7</v>
      </c>
      <c r="L83" s="19">
        <v>16.991</v>
      </c>
      <c r="M83" s="19">
        <v>0.71299999999999997</v>
      </c>
      <c r="N83" s="36">
        <v>0.57399999999999995</v>
      </c>
      <c r="O83" s="36">
        <v>51.46</v>
      </c>
      <c r="P83" s="36">
        <v>6</v>
      </c>
      <c r="Q83" s="36">
        <v>100.03</v>
      </c>
      <c r="R83" s="19">
        <v>0</v>
      </c>
      <c r="S83" s="19">
        <v>32.073</v>
      </c>
      <c r="T83" s="19">
        <v>67.927000000000007</v>
      </c>
      <c r="U83" s="19">
        <v>0</v>
      </c>
      <c r="V83" s="19">
        <v>0</v>
      </c>
      <c r="W83" s="19">
        <v>0</v>
      </c>
      <c r="X83" s="19">
        <v>0.24099999999999999</v>
      </c>
      <c r="Y83" s="19">
        <v>0.95199999999999996</v>
      </c>
      <c r="Z83" s="19">
        <v>0</v>
      </c>
      <c r="AA83" s="80" t="s">
        <v>70</v>
      </c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</row>
    <row r="84" spans="1:42" s="19" customFormat="1" x14ac:dyDescent="0.15">
      <c r="A84" s="23">
        <v>0.18</v>
      </c>
      <c r="B84" s="50" t="s">
        <v>126</v>
      </c>
      <c r="C84" s="31">
        <v>3</v>
      </c>
      <c r="D84" s="52" t="s">
        <v>19</v>
      </c>
      <c r="E84" s="54" t="s">
        <v>14</v>
      </c>
      <c r="F84" s="20">
        <v>6.3194444444444442E-2</v>
      </c>
      <c r="G84" s="19">
        <v>120.06</v>
      </c>
      <c r="H84" s="19">
        <v>845</v>
      </c>
      <c r="I84" s="19">
        <v>117.77</v>
      </c>
      <c r="J84" s="19">
        <v>13</v>
      </c>
      <c r="K84" s="19">
        <v>14</v>
      </c>
      <c r="L84" s="19">
        <v>8.4120000000000008</v>
      </c>
      <c r="M84" s="19">
        <v>0.70399999999999996</v>
      </c>
      <c r="N84" s="36">
        <v>0.51200000000000001</v>
      </c>
      <c r="O84" s="36">
        <v>49.7</v>
      </c>
      <c r="P84" s="36">
        <v>13</v>
      </c>
      <c r="Q84" s="36">
        <v>87.3</v>
      </c>
      <c r="R84" s="19">
        <v>0</v>
      </c>
      <c r="S84" s="19">
        <v>37.750999999999998</v>
      </c>
      <c r="T84" s="19">
        <v>62.249000000000002</v>
      </c>
      <c r="U84" s="19">
        <v>0</v>
      </c>
      <c r="V84" s="19">
        <v>0</v>
      </c>
      <c r="W84" s="19">
        <v>0</v>
      </c>
      <c r="X84" s="19">
        <v>0.251</v>
      </c>
      <c r="Y84" s="19">
        <v>0.94399999999999995</v>
      </c>
      <c r="Z84" s="19">
        <v>0</v>
      </c>
      <c r="AA84" s="80" t="s">
        <v>70</v>
      </c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</row>
    <row r="85" spans="1:42" s="19" customFormat="1" x14ac:dyDescent="0.15">
      <c r="A85" s="23">
        <v>0.18</v>
      </c>
      <c r="B85" s="50" t="s">
        <v>126</v>
      </c>
      <c r="C85" s="31">
        <v>4</v>
      </c>
      <c r="D85" s="52" t="s">
        <v>20</v>
      </c>
      <c r="E85" s="54" t="s">
        <v>15</v>
      </c>
      <c r="F85" s="20">
        <v>0.71111111111111114</v>
      </c>
      <c r="G85" s="19">
        <v>120.06</v>
      </c>
      <c r="H85" s="19">
        <v>819</v>
      </c>
      <c r="I85" s="19">
        <v>117.67</v>
      </c>
      <c r="J85" s="19">
        <v>13</v>
      </c>
      <c r="K85" s="19">
        <v>14</v>
      </c>
      <c r="L85" s="19">
        <v>8.4049999999999994</v>
      </c>
      <c r="M85" s="19">
        <v>0.71299999999999997</v>
      </c>
      <c r="N85" s="36">
        <v>0.45300000000000001</v>
      </c>
      <c r="O85" s="36">
        <v>32.049999999999997</v>
      </c>
      <c r="P85" s="36">
        <v>11</v>
      </c>
      <c r="Q85" s="36">
        <v>75.540000000000006</v>
      </c>
      <c r="R85" s="19">
        <v>0</v>
      </c>
      <c r="S85" s="19">
        <v>20.879000000000001</v>
      </c>
      <c r="T85" s="19">
        <v>79.120999999999995</v>
      </c>
      <c r="U85" s="19">
        <v>0</v>
      </c>
      <c r="V85" s="19">
        <v>0</v>
      </c>
      <c r="W85" s="19">
        <v>0</v>
      </c>
      <c r="X85" s="19">
        <v>0.254</v>
      </c>
      <c r="Y85" s="19">
        <v>0.94599999999999995</v>
      </c>
      <c r="Z85" s="19">
        <v>0</v>
      </c>
      <c r="AA85" s="80" t="s">
        <v>70</v>
      </c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</row>
    <row r="86" spans="1:42" s="19" customFormat="1" x14ac:dyDescent="0.15">
      <c r="A86" s="23">
        <v>0.18</v>
      </c>
      <c r="B86" s="50" t="s">
        <v>126</v>
      </c>
      <c r="C86" s="31">
        <v>5</v>
      </c>
      <c r="D86" s="52" t="s">
        <v>16</v>
      </c>
      <c r="E86" s="54" t="s">
        <v>15</v>
      </c>
      <c r="F86" s="20">
        <v>0.71250000000000002</v>
      </c>
      <c r="G86" s="19">
        <v>120.09</v>
      </c>
      <c r="H86" s="19">
        <v>824</v>
      </c>
      <c r="I86" s="19">
        <v>118.71</v>
      </c>
      <c r="J86" s="19">
        <v>7</v>
      </c>
      <c r="K86" s="19">
        <v>8</v>
      </c>
      <c r="L86" s="19">
        <v>14.839</v>
      </c>
      <c r="M86" s="19">
        <v>0.71199999999999997</v>
      </c>
      <c r="N86" s="36">
        <v>0.74099999999999999</v>
      </c>
      <c r="O86" s="36">
        <v>51.26</v>
      </c>
      <c r="P86" s="36" t="s">
        <v>66</v>
      </c>
      <c r="Q86" s="36" t="s">
        <v>66</v>
      </c>
      <c r="R86" s="19">
        <v>0</v>
      </c>
      <c r="S86" s="19">
        <v>17.475999999999999</v>
      </c>
      <c r="T86" s="19">
        <v>82.524000000000001</v>
      </c>
      <c r="U86" s="19">
        <v>0</v>
      </c>
      <c r="V86" s="19">
        <v>0</v>
      </c>
      <c r="W86" s="19">
        <v>0</v>
      </c>
      <c r="X86" s="19">
        <v>0.27</v>
      </c>
      <c r="Y86" s="19">
        <v>0.96499999999999997</v>
      </c>
      <c r="Z86" s="19">
        <v>0</v>
      </c>
      <c r="AA86" s="79" t="s">
        <v>71</v>
      </c>
      <c r="AB86" s="72"/>
      <c r="AC86" s="72"/>
      <c r="AD86" s="72"/>
      <c r="AE86" s="72"/>
      <c r="AF86" s="72"/>
      <c r="AG86" s="72"/>
      <c r="AH86" s="72"/>
      <c r="AI86" s="72"/>
      <c r="AJ86" s="72">
        <v>1</v>
      </c>
      <c r="AK86" s="72"/>
      <c r="AL86">
        <v>99.7</v>
      </c>
      <c r="AM86">
        <v>3.5</v>
      </c>
      <c r="AP86" s="25" t="s">
        <v>140</v>
      </c>
    </row>
    <row r="87" spans="1:42" s="19" customFormat="1" x14ac:dyDescent="0.15">
      <c r="A87" s="23">
        <v>0.18</v>
      </c>
      <c r="B87" s="50" t="s">
        <v>126</v>
      </c>
      <c r="C87" s="34">
        <v>6</v>
      </c>
      <c r="D87" s="52" t="s">
        <v>22</v>
      </c>
      <c r="E87" s="54" t="s">
        <v>15</v>
      </c>
      <c r="F87" s="20">
        <v>0.71458333333333324</v>
      </c>
      <c r="G87" s="19">
        <v>120</v>
      </c>
      <c r="H87" s="19">
        <v>840</v>
      </c>
      <c r="I87" s="19">
        <v>118.11</v>
      </c>
      <c r="J87" s="19">
        <v>11</v>
      </c>
      <c r="K87" s="19">
        <v>12</v>
      </c>
      <c r="L87" s="19">
        <v>9.843</v>
      </c>
      <c r="M87" s="19">
        <v>0.70599999999999996</v>
      </c>
      <c r="N87" s="36">
        <v>0.55100000000000005</v>
      </c>
      <c r="O87" s="36">
        <v>28.62</v>
      </c>
      <c r="P87" s="36">
        <v>11</v>
      </c>
      <c r="Q87" s="36">
        <v>94.89</v>
      </c>
      <c r="R87" s="19">
        <v>0</v>
      </c>
      <c r="S87" s="19">
        <v>18.213999999999999</v>
      </c>
      <c r="T87" s="19">
        <v>81.786000000000001</v>
      </c>
      <c r="U87" s="19">
        <v>0</v>
      </c>
      <c r="V87" s="19">
        <v>0</v>
      </c>
      <c r="W87" s="19">
        <v>0</v>
      </c>
      <c r="X87" s="19">
        <v>0.25600000000000001</v>
      </c>
      <c r="Y87" s="19">
        <v>0.98399999999999999</v>
      </c>
      <c r="Z87" s="19">
        <v>0</v>
      </c>
      <c r="AA87" s="80" t="s">
        <v>70</v>
      </c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</row>
    <row r="88" spans="1:42" x14ac:dyDescent="0.15">
      <c r="A88" s="18">
        <v>0.15</v>
      </c>
      <c r="B88" s="49" t="s">
        <v>126</v>
      </c>
      <c r="C88" s="32">
        <v>1</v>
      </c>
      <c r="D88" s="51" t="s">
        <v>17</v>
      </c>
      <c r="E88" s="53" t="s">
        <v>14</v>
      </c>
      <c r="F88" s="1">
        <v>2.361111111111111E-2</v>
      </c>
      <c r="G88">
        <v>120.06</v>
      </c>
      <c r="H88">
        <v>831</v>
      </c>
      <c r="I88">
        <v>133.13</v>
      </c>
      <c r="J88">
        <v>11</v>
      </c>
      <c r="K88">
        <v>11</v>
      </c>
      <c r="L88">
        <v>12.103</v>
      </c>
      <c r="M88">
        <v>0.70899999999999996</v>
      </c>
      <c r="N88" s="26">
        <v>0.65600000000000003</v>
      </c>
      <c r="O88" s="26">
        <v>46.51</v>
      </c>
      <c r="P88" s="26">
        <v>10</v>
      </c>
      <c r="Q88" s="26">
        <v>109.58</v>
      </c>
      <c r="R88">
        <v>0.12</v>
      </c>
      <c r="S88">
        <v>58.484000000000002</v>
      </c>
      <c r="T88">
        <v>41.396000000000001</v>
      </c>
      <c r="U88">
        <v>0</v>
      </c>
      <c r="V88">
        <v>0</v>
      </c>
      <c r="W88">
        <v>0</v>
      </c>
      <c r="X88">
        <v>0.27700000000000002</v>
      </c>
      <c r="Y88">
        <v>0.86499999999999999</v>
      </c>
      <c r="Z88">
        <v>0</v>
      </c>
      <c r="AA88" s="69" t="s">
        <v>70</v>
      </c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>
        <v>62.73</v>
      </c>
      <c r="AM88" s="70">
        <v>3.51</v>
      </c>
      <c r="AN88" s="70"/>
    </row>
    <row r="89" spans="1:42" x14ac:dyDescent="0.15">
      <c r="A89" s="18">
        <v>0.15</v>
      </c>
      <c r="B89" s="49" t="s">
        <v>126</v>
      </c>
      <c r="C89" s="32">
        <v>2</v>
      </c>
      <c r="D89" s="51" t="s">
        <v>18</v>
      </c>
      <c r="E89" s="53" t="s">
        <v>14</v>
      </c>
      <c r="F89" s="1">
        <v>4.5138888888888888E-2</v>
      </c>
      <c r="G89">
        <v>120</v>
      </c>
      <c r="H89">
        <v>822</v>
      </c>
      <c r="I89">
        <v>118.521</v>
      </c>
      <c r="J89">
        <v>7</v>
      </c>
      <c r="K89">
        <v>8</v>
      </c>
      <c r="L89">
        <v>14.815</v>
      </c>
      <c r="M89">
        <v>0.71199999999999997</v>
      </c>
      <c r="N89" s="26">
        <v>0.53</v>
      </c>
      <c r="O89" s="26">
        <v>46.77</v>
      </c>
      <c r="P89" s="26">
        <v>7</v>
      </c>
      <c r="Q89" s="26">
        <v>92.66</v>
      </c>
      <c r="R89">
        <v>0</v>
      </c>
      <c r="S89">
        <v>67.882999999999996</v>
      </c>
      <c r="T89">
        <v>32.116999999999997</v>
      </c>
      <c r="U89">
        <v>0</v>
      </c>
      <c r="V89">
        <v>0</v>
      </c>
      <c r="W89">
        <v>0</v>
      </c>
      <c r="X89">
        <v>0.24099999999999999</v>
      </c>
      <c r="Y89">
        <v>0.84</v>
      </c>
      <c r="Z89">
        <v>0</v>
      </c>
      <c r="AA89" s="69" t="s">
        <v>70</v>
      </c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>
        <v>74.540000000000006</v>
      </c>
      <c r="AM89" s="70">
        <v>3.5</v>
      </c>
      <c r="AN89" s="70"/>
    </row>
    <row r="90" spans="1:42" ht="16" x14ac:dyDescent="0.2">
      <c r="A90" s="18">
        <v>0.15</v>
      </c>
      <c r="B90" s="49" t="s">
        <v>126</v>
      </c>
      <c r="C90" s="32">
        <v>3</v>
      </c>
      <c r="D90" s="51" t="s">
        <v>57</v>
      </c>
      <c r="E90" s="53" t="s">
        <v>14</v>
      </c>
      <c r="F90" s="1">
        <v>6.5277777777777782E-2</v>
      </c>
      <c r="G90">
        <v>120.04</v>
      </c>
      <c r="H90">
        <v>806</v>
      </c>
      <c r="I90">
        <v>138.83000000000001</v>
      </c>
      <c r="J90">
        <v>12</v>
      </c>
      <c r="K90">
        <v>9</v>
      </c>
      <c r="L90">
        <v>15.426</v>
      </c>
      <c r="M90">
        <v>0.71799999999999997</v>
      </c>
      <c r="N90" s="26">
        <v>0.73499999999999999</v>
      </c>
      <c r="O90" s="26">
        <v>46.59</v>
      </c>
      <c r="P90" s="26" t="s">
        <v>66</v>
      </c>
      <c r="Q90" s="26" t="s">
        <v>66</v>
      </c>
      <c r="R90">
        <v>1.117</v>
      </c>
      <c r="S90">
        <v>37.097000000000001</v>
      </c>
      <c r="T90">
        <v>61.786999999999999</v>
      </c>
      <c r="U90">
        <v>0</v>
      </c>
      <c r="V90">
        <v>0</v>
      </c>
      <c r="W90">
        <v>0</v>
      </c>
      <c r="X90">
        <v>0.29199999999999998</v>
      </c>
      <c r="Y90">
        <v>0.89700000000000002</v>
      </c>
      <c r="Z90">
        <v>0</v>
      </c>
      <c r="AA90" s="73" t="s">
        <v>72</v>
      </c>
      <c r="AB90" s="74"/>
      <c r="AC90" s="74"/>
      <c r="AD90" s="74"/>
      <c r="AE90" s="74">
        <v>1</v>
      </c>
      <c r="AF90" s="74">
        <v>1</v>
      </c>
      <c r="AG90" s="74"/>
      <c r="AH90" s="74"/>
      <c r="AI90" s="74">
        <v>1</v>
      </c>
      <c r="AJ90" s="74"/>
      <c r="AK90" s="74"/>
      <c r="AL90" s="67">
        <v>51.59</v>
      </c>
      <c r="AM90" s="74">
        <v>1.76</v>
      </c>
      <c r="AP90" s="7" t="s">
        <v>141</v>
      </c>
    </row>
    <row r="91" spans="1:42" x14ac:dyDescent="0.15">
      <c r="A91" s="18">
        <v>0.15</v>
      </c>
      <c r="B91" s="49" t="s">
        <v>126</v>
      </c>
      <c r="C91" s="32">
        <v>4</v>
      </c>
      <c r="D91" s="51" t="s">
        <v>60</v>
      </c>
      <c r="E91" s="53" t="s">
        <v>15</v>
      </c>
      <c r="F91" s="1">
        <v>0.71736111111111101</v>
      </c>
      <c r="G91">
        <v>120.1</v>
      </c>
      <c r="H91">
        <v>827</v>
      </c>
      <c r="I91">
        <v>119.14</v>
      </c>
      <c r="J91">
        <v>4</v>
      </c>
      <c r="K91">
        <v>5</v>
      </c>
      <c r="L91">
        <v>23.827999999999999</v>
      </c>
      <c r="M91">
        <v>0.71099999999999997</v>
      </c>
      <c r="N91" s="26">
        <v>0.74199999999999999</v>
      </c>
      <c r="O91" s="26">
        <v>43.4</v>
      </c>
      <c r="P91" s="26" t="s">
        <v>66</v>
      </c>
      <c r="Q91" s="26" t="s">
        <v>66</v>
      </c>
      <c r="R91">
        <v>0</v>
      </c>
      <c r="S91">
        <v>46.07</v>
      </c>
      <c r="T91">
        <v>53.93</v>
      </c>
      <c r="U91">
        <v>0</v>
      </c>
      <c r="V91">
        <v>0</v>
      </c>
      <c r="W91">
        <v>0</v>
      </c>
      <c r="X91">
        <v>0.28699999999999998</v>
      </c>
      <c r="Y91">
        <v>0.88900000000000001</v>
      </c>
      <c r="Z91">
        <v>0</v>
      </c>
      <c r="AA91" s="73" t="s">
        <v>72</v>
      </c>
      <c r="AB91" s="74"/>
      <c r="AC91" s="74"/>
      <c r="AD91" s="74"/>
      <c r="AE91" s="74">
        <v>1</v>
      </c>
      <c r="AF91" s="74">
        <v>1</v>
      </c>
      <c r="AG91" s="74"/>
      <c r="AH91" s="74"/>
      <c r="AI91" s="74">
        <v>1</v>
      </c>
      <c r="AJ91" s="74"/>
      <c r="AK91" s="74"/>
      <c r="AL91" s="74">
        <v>54.98</v>
      </c>
      <c r="AM91" s="74">
        <v>1.78</v>
      </c>
    </row>
    <row r="92" spans="1:42" ht="16" x14ac:dyDescent="0.2">
      <c r="A92" s="18">
        <v>0.15</v>
      </c>
      <c r="B92" s="49" t="s">
        <v>126</v>
      </c>
      <c r="C92" s="32">
        <v>5</v>
      </c>
      <c r="D92" s="51" t="s">
        <v>61</v>
      </c>
      <c r="E92" s="53" t="s">
        <v>15</v>
      </c>
      <c r="F92" s="1">
        <v>0.72013888888888899</v>
      </c>
      <c r="G92">
        <v>120.13</v>
      </c>
      <c r="H92">
        <v>802</v>
      </c>
      <c r="I92">
        <v>118.92</v>
      </c>
      <c r="J92">
        <v>4</v>
      </c>
      <c r="K92">
        <v>5</v>
      </c>
      <c r="L92">
        <v>23.783999999999999</v>
      </c>
      <c r="M92">
        <v>0.71899999999999997</v>
      </c>
      <c r="N92" s="26">
        <v>0.73399999999999999</v>
      </c>
      <c r="O92" s="26">
        <v>46.9</v>
      </c>
      <c r="P92" s="26" t="s">
        <v>66</v>
      </c>
      <c r="Q92" s="26" t="s">
        <v>66</v>
      </c>
      <c r="R92">
        <v>0.125</v>
      </c>
      <c r="S92">
        <v>37.156999999999996</v>
      </c>
      <c r="T92">
        <v>62.718000000000004</v>
      </c>
      <c r="U92">
        <v>0</v>
      </c>
      <c r="V92">
        <v>0</v>
      </c>
      <c r="W92">
        <v>0</v>
      </c>
      <c r="X92">
        <v>0.29099999999999998</v>
      </c>
      <c r="Y92">
        <v>0.89700000000000002</v>
      </c>
      <c r="Z92">
        <v>0</v>
      </c>
      <c r="AA92" s="73" t="s">
        <v>72</v>
      </c>
      <c r="AB92" s="74"/>
      <c r="AC92" s="74"/>
      <c r="AD92" s="74"/>
      <c r="AE92" s="74">
        <v>1</v>
      </c>
      <c r="AF92" s="74">
        <v>1</v>
      </c>
      <c r="AG92" s="74"/>
      <c r="AH92" s="74"/>
      <c r="AI92" s="74">
        <v>1</v>
      </c>
      <c r="AJ92" s="74"/>
      <c r="AK92" s="74"/>
      <c r="AL92" s="67">
        <v>52.18</v>
      </c>
      <c r="AM92" s="74">
        <v>1.81</v>
      </c>
      <c r="AO92" s="7" t="s">
        <v>146</v>
      </c>
    </row>
    <row r="93" spans="1:42" ht="16" x14ac:dyDescent="0.2">
      <c r="A93" s="18">
        <v>0.15</v>
      </c>
      <c r="B93" s="49" t="s">
        <v>126</v>
      </c>
      <c r="C93" s="35">
        <v>6</v>
      </c>
      <c r="D93" s="51" t="s">
        <v>62</v>
      </c>
      <c r="E93" s="53" t="s">
        <v>15</v>
      </c>
      <c r="F93" s="1">
        <v>0.72222222222222221</v>
      </c>
      <c r="G93">
        <v>120.12</v>
      </c>
      <c r="H93">
        <v>815</v>
      </c>
      <c r="I93">
        <v>118.45</v>
      </c>
      <c r="J93">
        <v>8</v>
      </c>
      <c r="K93">
        <v>9</v>
      </c>
      <c r="L93">
        <v>13.161</v>
      </c>
      <c r="M93">
        <v>0.71499999999999997</v>
      </c>
      <c r="N93" s="26">
        <v>0.73799999999999999</v>
      </c>
      <c r="O93" s="26">
        <v>44.76</v>
      </c>
      <c r="P93" s="26" t="s">
        <v>66</v>
      </c>
      <c r="Q93" s="26" t="s">
        <v>66</v>
      </c>
      <c r="R93">
        <v>0</v>
      </c>
      <c r="S93">
        <v>43.313000000000002</v>
      </c>
      <c r="T93">
        <v>56.686999999999998</v>
      </c>
      <c r="U93">
        <v>0</v>
      </c>
      <c r="V93">
        <v>0</v>
      </c>
      <c r="W93">
        <v>0</v>
      </c>
      <c r="X93">
        <v>0.28699999999999998</v>
      </c>
      <c r="Y93">
        <v>0.88600000000000001</v>
      </c>
      <c r="Z93">
        <v>0</v>
      </c>
      <c r="AA93" s="73" t="s">
        <v>72</v>
      </c>
      <c r="AB93" s="74"/>
      <c r="AC93" s="74"/>
      <c r="AD93" s="74"/>
      <c r="AE93" s="74">
        <v>1</v>
      </c>
      <c r="AF93" s="74">
        <v>1</v>
      </c>
      <c r="AG93" s="74"/>
      <c r="AH93" s="74"/>
      <c r="AI93" s="74">
        <v>1</v>
      </c>
      <c r="AJ93" s="74"/>
      <c r="AK93" s="74"/>
      <c r="AL93" s="67">
        <v>55.69</v>
      </c>
      <c r="AM93" s="74">
        <v>1.95</v>
      </c>
    </row>
    <row r="94" spans="1:42" x14ac:dyDescent="0.15">
      <c r="A94" s="18">
        <v>0.15</v>
      </c>
      <c r="B94" s="49" t="s">
        <v>126</v>
      </c>
      <c r="C94" s="35">
        <v>7</v>
      </c>
      <c r="D94" s="51" t="s">
        <v>63</v>
      </c>
      <c r="E94" s="53" t="s">
        <v>15</v>
      </c>
      <c r="F94" s="1">
        <v>0.72430555555555554</v>
      </c>
      <c r="G94">
        <v>120.11</v>
      </c>
      <c r="H94">
        <v>811</v>
      </c>
      <c r="I94">
        <v>118.99</v>
      </c>
      <c r="J94">
        <v>4</v>
      </c>
      <c r="K94">
        <v>5</v>
      </c>
      <c r="L94">
        <v>23.797999999999998</v>
      </c>
      <c r="M94">
        <v>0.71599999999999997</v>
      </c>
      <c r="N94" s="26">
        <v>0.73699999999999999</v>
      </c>
      <c r="O94" s="26">
        <v>43.74</v>
      </c>
      <c r="P94" s="26" t="s">
        <v>66</v>
      </c>
      <c r="Q94" s="26" t="s">
        <v>66</v>
      </c>
      <c r="R94">
        <v>0</v>
      </c>
      <c r="S94">
        <v>42.54</v>
      </c>
      <c r="T94">
        <v>57.46</v>
      </c>
      <c r="U94">
        <v>0</v>
      </c>
      <c r="V94">
        <v>0</v>
      </c>
      <c r="W94">
        <v>0</v>
      </c>
      <c r="X94">
        <v>0.28799999999999998</v>
      </c>
      <c r="Y94">
        <v>0.89</v>
      </c>
      <c r="Z94">
        <v>0</v>
      </c>
      <c r="AA94" s="73" t="s">
        <v>72</v>
      </c>
      <c r="AB94" s="74"/>
      <c r="AC94" s="74"/>
      <c r="AD94" s="74"/>
      <c r="AE94" s="74">
        <v>1</v>
      </c>
      <c r="AF94" s="74">
        <v>1</v>
      </c>
      <c r="AG94" s="74"/>
      <c r="AH94" s="74"/>
      <c r="AI94" s="74">
        <v>1</v>
      </c>
      <c r="AJ94" s="74"/>
      <c r="AK94" s="74"/>
      <c r="AL94" s="74">
        <v>51.19</v>
      </c>
      <c r="AM94" s="74">
        <v>1.85</v>
      </c>
    </row>
    <row r="95" spans="1:42" x14ac:dyDescent="0.15">
      <c r="A95" s="18">
        <v>0.15</v>
      </c>
      <c r="B95" s="49" t="s">
        <v>126</v>
      </c>
      <c r="C95" s="35">
        <v>8</v>
      </c>
      <c r="D95" s="51" t="s">
        <v>25</v>
      </c>
      <c r="E95" s="53" t="s">
        <v>15</v>
      </c>
      <c r="F95" s="1">
        <v>0.72638888888888886</v>
      </c>
      <c r="G95">
        <v>120.1</v>
      </c>
      <c r="H95">
        <v>843</v>
      </c>
      <c r="I95">
        <v>136</v>
      </c>
      <c r="J95">
        <v>18</v>
      </c>
      <c r="K95">
        <v>13</v>
      </c>
      <c r="L95">
        <v>10.462</v>
      </c>
      <c r="M95">
        <v>0.70499999999999996</v>
      </c>
      <c r="N95" s="26">
        <v>0.56799999999999995</v>
      </c>
      <c r="O95" s="26">
        <v>43.98</v>
      </c>
      <c r="P95" s="26">
        <v>10</v>
      </c>
      <c r="Q95" s="26">
        <v>97.49</v>
      </c>
      <c r="R95">
        <v>10.795</v>
      </c>
      <c r="S95">
        <v>56.345999999999997</v>
      </c>
      <c r="T95">
        <v>32.859000000000002</v>
      </c>
      <c r="U95">
        <v>0</v>
      </c>
      <c r="V95">
        <v>0</v>
      </c>
      <c r="W95">
        <v>0</v>
      </c>
      <c r="X95">
        <v>0.251</v>
      </c>
      <c r="Y95">
        <v>0.85699999999999998</v>
      </c>
      <c r="Z95">
        <v>0</v>
      </c>
      <c r="AA95" s="69" t="s">
        <v>70</v>
      </c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>
        <v>69.430000000000007</v>
      </c>
      <c r="AM95" s="70">
        <v>3.48</v>
      </c>
    </row>
    <row r="96" spans="1:42" x14ac:dyDescent="0.15">
      <c r="A96" s="18">
        <v>0.15</v>
      </c>
      <c r="B96" s="49" t="s">
        <v>126</v>
      </c>
      <c r="C96" s="35">
        <v>9</v>
      </c>
      <c r="D96" s="51" t="s">
        <v>26</v>
      </c>
      <c r="E96" s="53" t="s">
        <v>15</v>
      </c>
      <c r="F96" s="1">
        <v>0.72777777777777775</v>
      </c>
      <c r="G96">
        <v>120.15</v>
      </c>
      <c r="H96">
        <v>832</v>
      </c>
      <c r="I96">
        <v>118.54</v>
      </c>
      <c r="J96">
        <v>7</v>
      </c>
      <c r="K96">
        <v>8</v>
      </c>
      <c r="L96">
        <v>14.817</v>
      </c>
      <c r="M96">
        <v>0.70899999999999996</v>
      </c>
      <c r="N96" s="26">
        <v>0.58199999999999996</v>
      </c>
      <c r="O96" s="26">
        <v>45.38</v>
      </c>
      <c r="P96" s="26">
        <v>7</v>
      </c>
      <c r="Q96" s="26">
        <v>99.77</v>
      </c>
      <c r="R96">
        <v>0</v>
      </c>
      <c r="S96">
        <v>66.947000000000003</v>
      </c>
      <c r="T96">
        <v>33.052999999999997</v>
      </c>
      <c r="U96">
        <v>0</v>
      </c>
      <c r="V96">
        <v>0</v>
      </c>
      <c r="W96">
        <v>0</v>
      </c>
      <c r="X96">
        <v>0.25600000000000001</v>
      </c>
      <c r="Y96">
        <v>0.84499999999999997</v>
      </c>
      <c r="Z96">
        <v>0</v>
      </c>
      <c r="AA96" s="69" t="s">
        <v>70</v>
      </c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>
        <v>70.03</v>
      </c>
      <c r="AM96" s="70">
        <v>3.46</v>
      </c>
    </row>
    <row r="97" spans="1:42" x14ac:dyDescent="0.15">
      <c r="A97" s="18">
        <v>0.15</v>
      </c>
      <c r="B97" s="49" t="s">
        <v>126</v>
      </c>
      <c r="C97" s="35">
        <v>10</v>
      </c>
      <c r="D97" s="51" t="s">
        <v>27</v>
      </c>
      <c r="E97" s="53" t="s">
        <v>15</v>
      </c>
      <c r="F97" s="1">
        <v>0.73055555555555562</v>
      </c>
      <c r="G97">
        <v>120.05</v>
      </c>
      <c r="H97">
        <v>813</v>
      </c>
      <c r="I97">
        <v>117.72</v>
      </c>
      <c r="J97">
        <v>11</v>
      </c>
      <c r="K97">
        <v>12</v>
      </c>
      <c r="L97">
        <v>9.81</v>
      </c>
      <c r="M97">
        <v>0.71499999999999997</v>
      </c>
      <c r="N97" s="26">
        <v>0.53500000000000003</v>
      </c>
      <c r="O97" s="26">
        <v>40.79</v>
      </c>
      <c r="P97" s="26">
        <v>11</v>
      </c>
      <c r="Q97" s="26">
        <v>93.12</v>
      </c>
      <c r="R97">
        <v>0</v>
      </c>
      <c r="S97">
        <v>73.801000000000002</v>
      </c>
      <c r="T97">
        <v>26.199000000000002</v>
      </c>
      <c r="U97">
        <v>0</v>
      </c>
      <c r="V97">
        <v>0</v>
      </c>
      <c r="W97">
        <v>0</v>
      </c>
      <c r="X97">
        <v>0.246</v>
      </c>
      <c r="Y97">
        <v>0.83899999999999997</v>
      </c>
      <c r="Z97">
        <v>0</v>
      </c>
      <c r="AA97" s="69" t="s">
        <v>70</v>
      </c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>
        <v>68.61</v>
      </c>
      <c r="AM97" s="70">
        <v>3.58</v>
      </c>
      <c r="AP97" s="7" t="s">
        <v>142</v>
      </c>
    </row>
    <row r="98" spans="1:42" s="19" customFormat="1" x14ac:dyDescent="0.15">
      <c r="A98" s="23">
        <v>0.12</v>
      </c>
      <c r="B98" s="50" t="s">
        <v>126</v>
      </c>
      <c r="C98" s="31">
        <v>1</v>
      </c>
      <c r="D98" s="52" t="s">
        <v>59</v>
      </c>
      <c r="E98" s="54" t="s">
        <v>14</v>
      </c>
      <c r="F98" s="20">
        <v>2.5000000000000001E-2</v>
      </c>
      <c r="G98" s="19">
        <v>120.03</v>
      </c>
      <c r="H98" s="19">
        <v>817</v>
      </c>
      <c r="I98" s="19">
        <v>149.56</v>
      </c>
      <c r="J98" s="19">
        <v>6</v>
      </c>
      <c r="K98" s="19">
        <v>5</v>
      </c>
      <c r="L98" s="19">
        <v>29.911999999999999</v>
      </c>
      <c r="M98" s="19">
        <v>0.71399999999999997</v>
      </c>
      <c r="N98" s="36">
        <v>0.73899999999999999</v>
      </c>
      <c r="O98" s="36">
        <v>33.130000000000003</v>
      </c>
      <c r="P98" s="36" t="s">
        <v>66</v>
      </c>
      <c r="Q98" s="36" t="s">
        <v>66</v>
      </c>
      <c r="R98" s="19">
        <v>0.245</v>
      </c>
      <c r="S98" s="19">
        <v>99.388000000000005</v>
      </c>
      <c r="T98" s="19">
        <v>0.36699999999999999</v>
      </c>
      <c r="U98" s="19">
        <v>0</v>
      </c>
      <c r="V98" s="19">
        <v>0</v>
      </c>
      <c r="W98" s="19">
        <v>0</v>
      </c>
      <c r="X98" s="19">
        <v>0.28399999999999997</v>
      </c>
      <c r="Y98" s="19">
        <v>0.69599999999999995</v>
      </c>
      <c r="Z98" s="19">
        <v>0</v>
      </c>
      <c r="AA98" s="79" t="s">
        <v>72</v>
      </c>
      <c r="AB98" s="72"/>
      <c r="AC98" s="72"/>
      <c r="AD98" s="72">
        <v>1</v>
      </c>
      <c r="AE98" s="72">
        <v>1</v>
      </c>
      <c r="AF98" s="72">
        <v>1</v>
      </c>
      <c r="AG98" s="72"/>
      <c r="AH98" s="72"/>
      <c r="AI98" s="72">
        <v>1</v>
      </c>
      <c r="AJ98" s="72"/>
      <c r="AK98" s="72"/>
      <c r="AL98" s="72">
        <v>64.260000000000005</v>
      </c>
      <c r="AM98" s="72">
        <v>1.8</v>
      </c>
      <c r="AP98" s="25" t="s">
        <v>149</v>
      </c>
    </row>
    <row r="99" spans="1:42" s="19" customFormat="1" x14ac:dyDescent="0.15">
      <c r="A99" s="23">
        <v>0.12</v>
      </c>
      <c r="B99" s="50" t="s">
        <v>126</v>
      </c>
      <c r="C99" s="31">
        <v>2</v>
      </c>
      <c r="D99" s="52" t="s">
        <v>58</v>
      </c>
      <c r="E99" s="54" t="s">
        <v>14</v>
      </c>
      <c r="F99" s="20">
        <v>4.7222222222222221E-2</v>
      </c>
      <c r="G99" s="19">
        <v>120.02</v>
      </c>
      <c r="H99" s="19">
        <v>817</v>
      </c>
      <c r="I99" s="19">
        <v>143</v>
      </c>
      <c r="J99" s="19">
        <v>8</v>
      </c>
      <c r="K99" s="19">
        <v>7</v>
      </c>
      <c r="L99" s="19">
        <v>20.428999999999998</v>
      </c>
      <c r="M99" s="19">
        <v>0.71399999999999997</v>
      </c>
      <c r="N99" s="36">
        <v>0.73899999999999999</v>
      </c>
      <c r="O99" s="36">
        <v>29.1</v>
      </c>
      <c r="P99" s="36" t="s">
        <v>66</v>
      </c>
      <c r="Q99" s="36" t="s">
        <v>66</v>
      </c>
      <c r="R99" s="19">
        <v>1.224</v>
      </c>
      <c r="S99" s="19">
        <v>97.552000000000007</v>
      </c>
      <c r="T99" s="19">
        <v>1.224</v>
      </c>
      <c r="U99" s="19">
        <v>0</v>
      </c>
      <c r="V99" s="19">
        <v>0</v>
      </c>
      <c r="W99" s="19">
        <v>0</v>
      </c>
      <c r="X99" s="19">
        <v>0.29599999999999999</v>
      </c>
      <c r="Y99" s="19">
        <v>0.71199999999999997</v>
      </c>
      <c r="Z99" s="19">
        <v>0</v>
      </c>
      <c r="AA99" s="79" t="s">
        <v>72</v>
      </c>
      <c r="AB99" s="72"/>
      <c r="AC99" s="72"/>
      <c r="AD99" s="72">
        <v>1</v>
      </c>
      <c r="AE99" s="72">
        <v>1</v>
      </c>
      <c r="AF99" s="72">
        <v>1</v>
      </c>
      <c r="AG99" s="72"/>
      <c r="AH99" s="72"/>
      <c r="AI99" s="72">
        <v>1</v>
      </c>
      <c r="AJ99" s="72"/>
      <c r="AK99" s="72"/>
      <c r="AL99" s="72">
        <v>40.549999999999997</v>
      </c>
      <c r="AM99" s="72">
        <v>1.83</v>
      </c>
    </row>
    <row r="100" spans="1:42" s="19" customFormat="1" x14ac:dyDescent="0.15">
      <c r="A100" s="23">
        <v>0.12</v>
      </c>
      <c r="B100" s="50" t="s">
        <v>126</v>
      </c>
      <c r="C100" s="31">
        <v>3</v>
      </c>
      <c r="D100" s="52" t="s">
        <v>57</v>
      </c>
      <c r="E100" s="54" t="s">
        <v>14</v>
      </c>
      <c r="F100" s="20">
        <v>6.8750000000000006E-2</v>
      </c>
      <c r="G100" s="19">
        <v>120.02</v>
      </c>
      <c r="H100" s="19">
        <v>817</v>
      </c>
      <c r="I100" s="19">
        <v>119.03</v>
      </c>
      <c r="J100" s="19">
        <v>4</v>
      </c>
      <c r="K100" s="19">
        <v>5</v>
      </c>
      <c r="L100" s="19">
        <v>23.806000000000001</v>
      </c>
      <c r="M100" s="19">
        <v>0.71399999999999997</v>
      </c>
      <c r="N100" s="36">
        <v>0.73899999999999999</v>
      </c>
      <c r="O100" s="36">
        <v>34.57</v>
      </c>
      <c r="P100" s="36" t="s">
        <v>66</v>
      </c>
      <c r="Q100" s="36" t="s">
        <v>66</v>
      </c>
      <c r="R100" s="19">
        <v>0</v>
      </c>
      <c r="S100" s="19">
        <v>99.51</v>
      </c>
      <c r="T100" s="19">
        <v>0.49</v>
      </c>
      <c r="U100" s="19">
        <v>0</v>
      </c>
      <c r="V100" s="19">
        <v>0</v>
      </c>
      <c r="W100" s="19">
        <v>0</v>
      </c>
      <c r="X100" s="19">
        <v>0.27300000000000002</v>
      </c>
      <c r="Y100" s="19">
        <v>0.69199999999999995</v>
      </c>
      <c r="Z100" s="19">
        <v>0</v>
      </c>
      <c r="AA100" s="79" t="s">
        <v>72</v>
      </c>
      <c r="AB100" s="72"/>
      <c r="AC100" s="72"/>
      <c r="AD100" s="72">
        <v>1</v>
      </c>
      <c r="AE100" s="72">
        <v>1</v>
      </c>
      <c r="AF100" s="72">
        <v>1</v>
      </c>
      <c r="AG100" s="72"/>
      <c r="AH100" s="72"/>
      <c r="AI100" s="72">
        <v>1</v>
      </c>
      <c r="AJ100" s="72"/>
      <c r="AK100" s="72"/>
      <c r="AL100" s="72">
        <v>77.900000000000006</v>
      </c>
      <c r="AM100" s="72">
        <v>1.9</v>
      </c>
      <c r="AO100" s="25" t="s">
        <v>145</v>
      </c>
    </row>
    <row r="101" spans="1:42" s="19" customFormat="1" x14ac:dyDescent="0.15">
      <c r="A101" s="23">
        <v>0.12</v>
      </c>
      <c r="B101" s="50" t="s">
        <v>126</v>
      </c>
      <c r="C101" s="31">
        <v>4</v>
      </c>
      <c r="D101" s="52" t="s">
        <v>35</v>
      </c>
      <c r="E101" s="54" t="s">
        <v>15</v>
      </c>
      <c r="F101" s="20">
        <v>0.73333333333333339</v>
      </c>
      <c r="G101" s="19">
        <v>120.07</v>
      </c>
      <c r="H101" s="19">
        <v>828</v>
      </c>
      <c r="I101" s="19">
        <v>119.09</v>
      </c>
      <c r="J101" s="19">
        <v>4</v>
      </c>
      <c r="K101" s="19">
        <v>5</v>
      </c>
      <c r="L101" s="19">
        <v>23.818000000000001</v>
      </c>
      <c r="M101" s="19">
        <v>0.71</v>
      </c>
      <c r="N101" s="36">
        <v>0.74299999999999999</v>
      </c>
      <c r="O101" s="36">
        <v>39.82</v>
      </c>
      <c r="P101" s="36" t="s">
        <v>66</v>
      </c>
      <c r="Q101" s="36" t="s">
        <v>66</v>
      </c>
      <c r="R101" s="19">
        <v>0</v>
      </c>
      <c r="S101" s="19">
        <v>99.757999999999996</v>
      </c>
      <c r="T101" s="19">
        <v>0.24199999999999999</v>
      </c>
      <c r="U101" s="19">
        <v>0</v>
      </c>
      <c r="V101" s="19">
        <v>0</v>
      </c>
      <c r="W101" s="19">
        <v>0</v>
      </c>
      <c r="X101" s="19">
        <v>0.25600000000000001</v>
      </c>
      <c r="Y101" s="19">
        <v>0.69199999999999995</v>
      </c>
      <c r="Z101" s="19">
        <v>0</v>
      </c>
      <c r="AA101" s="79" t="s">
        <v>71</v>
      </c>
      <c r="AB101" s="72"/>
      <c r="AC101" s="72"/>
      <c r="AD101" s="72">
        <v>1</v>
      </c>
      <c r="AE101" s="72">
        <v>1</v>
      </c>
      <c r="AF101" s="72"/>
      <c r="AG101" s="72"/>
      <c r="AH101" s="72"/>
      <c r="AI101" s="72"/>
      <c r="AJ101" s="72">
        <v>1</v>
      </c>
      <c r="AK101" s="72"/>
      <c r="AL101" s="72">
        <v>114.25</v>
      </c>
      <c r="AM101" s="72">
        <v>3.59</v>
      </c>
    </row>
    <row r="102" spans="1:42" s="19" customFormat="1" x14ac:dyDescent="0.15">
      <c r="A102" s="23">
        <v>0.12</v>
      </c>
      <c r="B102" s="50" t="s">
        <v>126</v>
      </c>
      <c r="C102" s="31">
        <v>5</v>
      </c>
      <c r="D102" s="52" t="s">
        <v>61</v>
      </c>
      <c r="E102" s="54" t="s">
        <v>15</v>
      </c>
      <c r="F102" s="20">
        <v>0.73541666666666661</v>
      </c>
      <c r="G102" s="19">
        <v>120.25</v>
      </c>
      <c r="H102" s="19">
        <v>803</v>
      </c>
      <c r="I102" s="19">
        <v>114.76</v>
      </c>
      <c r="J102" s="19">
        <v>5</v>
      </c>
      <c r="K102" s="19">
        <v>5</v>
      </c>
      <c r="L102" s="19">
        <v>22.952000000000002</v>
      </c>
      <c r="M102" s="19">
        <v>0.71899999999999997</v>
      </c>
      <c r="N102" s="36">
        <v>0.73399999999999999</v>
      </c>
      <c r="O102" s="36">
        <v>40.39</v>
      </c>
      <c r="P102" s="36" t="s">
        <v>66</v>
      </c>
      <c r="Q102" s="36" t="s">
        <v>66</v>
      </c>
      <c r="R102" s="19">
        <v>17.434999999999999</v>
      </c>
      <c r="S102" s="19">
        <v>82.191999999999993</v>
      </c>
      <c r="T102" s="19">
        <v>0.374</v>
      </c>
      <c r="U102" s="19">
        <v>0</v>
      </c>
      <c r="V102" s="19">
        <v>0</v>
      </c>
      <c r="W102" s="19">
        <v>0</v>
      </c>
      <c r="X102" s="19">
        <v>0.28299999999999997</v>
      </c>
      <c r="Y102" s="19">
        <v>0.70299999999999996</v>
      </c>
      <c r="Z102" s="19">
        <v>0</v>
      </c>
      <c r="AA102" s="79" t="s">
        <v>72</v>
      </c>
      <c r="AB102" s="72"/>
      <c r="AC102" s="72"/>
      <c r="AD102" s="72">
        <v>1</v>
      </c>
      <c r="AE102" s="72">
        <v>1</v>
      </c>
      <c r="AF102" s="72">
        <v>1</v>
      </c>
      <c r="AG102" s="72"/>
      <c r="AH102" s="72"/>
      <c r="AI102" s="72">
        <v>1</v>
      </c>
      <c r="AJ102" s="72"/>
      <c r="AK102" s="72"/>
      <c r="AL102" s="72">
        <v>70.010000000000005</v>
      </c>
      <c r="AM102" s="72">
        <v>1.7</v>
      </c>
    </row>
    <row r="103" spans="1:42" x14ac:dyDescent="0.15">
      <c r="A103" s="18">
        <v>0.09</v>
      </c>
      <c r="B103" s="49" t="s">
        <v>126</v>
      </c>
      <c r="C103" s="32">
        <v>1</v>
      </c>
      <c r="D103" s="51" t="s">
        <v>36</v>
      </c>
      <c r="E103" s="53" t="s">
        <v>15</v>
      </c>
      <c r="F103" s="1">
        <v>0.74791666666666667</v>
      </c>
      <c r="G103">
        <v>120.07</v>
      </c>
      <c r="H103">
        <v>834</v>
      </c>
      <c r="I103">
        <v>119.06</v>
      </c>
      <c r="J103">
        <v>5</v>
      </c>
      <c r="K103">
        <v>6</v>
      </c>
      <c r="L103">
        <v>19.843</v>
      </c>
      <c r="M103">
        <v>0.70799999999999996</v>
      </c>
      <c r="N103" s="26">
        <v>0.74399999999999999</v>
      </c>
      <c r="O103" s="26">
        <v>37.229999999999997</v>
      </c>
      <c r="P103" s="26" t="s">
        <v>66</v>
      </c>
      <c r="Q103" s="26" t="s">
        <v>66</v>
      </c>
      <c r="R103">
        <v>0</v>
      </c>
      <c r="S103">
        <v>100</v>
      </c>
      <c r="T103">
        <v>0</v>
      </c>
      <c r="U103">
        <v>0</v>
      </c>
      <c r="V103">
        <v>0</v>
      </c>
      <c r="W103">
        <v>0</v>
      </c>
      <c r="X103">
        <v>0.253</v>
      </c>
      <c r="Y103">
        <v>0.45900000000000002</v>
      </c>
      <c r="Z103">
        <v>0</v>
      </c>
      <c r="AA103" s="73" t="s">
        <v>71</v>
      </c>
      <c r="AB103" s="74"/>
      <c r="AC103" s="74"/>
      <c r="AD103" s="74">
        <v>1</v>
      </c>
      <c r="AE103" s="74">
        <v>1</v>
      </c>
      <c r="AF103" s="74"/>
      <c r="AG103" s="74"/>
      <c r="AH103" s="74"/>
      <c r="AI103" s="74"/>
      <c r="AJ103" s="74">
        <v>1</v>
      </c>
      <c r="AK103" s="74"/>
      <c r="AL103">
        <v>110.77</v>
      </c>
      <c r="AM103">
        <v>3.52</v>
      </c>
      <c r="AP103" s="25" t="s">
        <v>150</v>
      </c>
    </row>
    <row r="104" spans="1:42" x14ac:dyDescent="0.15">
      <c r="A104" s="18">
        <v>0.09</v>
      </c>
      <c r="B104" s="49" t="s">
        <v>126</v>
      </c>
      <c r="C104" s="32">
        <v>2</v>
      </c>
      <c r="D104" s="51" t="s">
        <v>37</v>
      </c>
      <c r="E104" s="53" t="s">
        <v>15</v>
      </c>
      <c r="F104" s="1">
        <v>0.75069444444444444</v>
      </c>
      <c r="G104">
        <v>120.16</v>
      </c>
      <c r="H104">
        <v>845</v>
      </c>
      <c r="I104">
        <v>119.44</v>
      </c>
      <c r="J104">
        <v>2</v>
      </c>
      <c r="K104">
        <v>3</v>
      </c>
      <c r="L104">
        <v>39.813000000000002</v>
      </c>
      <c r="M104">
        <v>0.70399999999999996</v>
      </c>
      <c r="N104" s="26">
        <v>0.748</v>
      </c>
      <c r="O104" s="26">
        <v>34.51</v>
      </c>
      <c r="P104" s="26" t="s">
        <v>66</v>
      </c>
      <c r="Q104" s="26" t="s">
        <v>66</v>
      </c>
      <c r="R104">
        <v>0</v>
      </c>
      <c r="S104">
        <v>100</v>
      </c>
      <c r="T104">
        <v>0</v>
      </c>
      <c r="U104">
        <v>0</v>
      </c>
      <c r="V104">
        <v>0</v>
      </c>
      <c r="W104">
        <v>0</v>
      </c>
      <c r="X104">
        <v>0.245</v>
      </c>
      <c r="Y104">
        <v>0.46700000000000003</v>
      </c>
      <c r="Z104">
        <v>0</v>
      </c>
      <c r="AA104" s="73" t="s">
        <v>71</v>
      </c>
      <c r="AB104" s="74"/>
      <c r="AC104" s="74"/>
      <c r="AD104" s="74">
        <v>1</v>
      </c>
      <c r="AE104" s="74">
        <v>1</v>
      </c>
      <c r="AF104" s="74"/>
      <c r="AG104" s="74"/>
      <c r="AH104" s="74"/>
      <c r="AI104" s="74"/>
      <c r="AJ104" s="74"/>
      <c r="AK104" s="74">
        <v>1</v>
      </c>
      <c r="AL104" s="74"/>
      <c r="AM104" s="74"/>
      <c r="AP104" s="25" t="s">
        <v>151</v>
      </c>
    </row>
    <row r="105" spans="1:42" x14ac:dyDescent="0.15">
      <c r="A105" s="17">
        <v>0.09</v>
      </c>
      <c r="B105" s="49" t="s">
        <v>126</v>
      </c>
      <c r="C105" s="32">
        <v>3</v>
      </c>
      <c r="D105" s="51" t="s">
        <v>30</v>
      </c>
      <c r="E105" s="53" t="s">
        <v>40</v>
      </c>
      <c r="F105" s="1">
        <v>2.7083333333333334E-2</v>
      </c>
      <c r="G105">
        <v>120.09</v>
      </c>
      <c r="H105">
        <v>837</v>
      </c>
      <c r="I105">
        <v>119.49</v>
      </c>
      <c r="J105">
        <v>2</v>
      </c>
      <c r="K105">
        <v>3</v>
      </c>
      <c r="L105">
        <v>39.83</v>
      </c>
      <c r="M105">
        <v>0.70699999999999996</v>
      </c>
      <c r="N105" s="7">
        <v>0.745</v>
      </c>
      <c r="O105" s="26">
        <v>37.57</v>
      </c>
      <c r="P105" s="26" t="s">
        <v>66</v>
      </c>
      <c r="Q105" s="26" t="s">
        <v>66</v>
      </c>
      <c r="R105">
        <v>0</v>
      </c>
      <c r="S105">
        <v>100</v>
      </c>
      <c r="T105">
        <v>0</v>
      </c>
      <c r="U105">
        <v>0</v>
      </c>
      <c r="V105">
        <v>0</v>
      </c>
      <c r="W105">
        <v>0</v>
      </c>
      <c r="X105">
        <v>0.245</v>
      </c>
      <c r="Y105">
        <v>0.46600000000000003</v>
      </c>
      <c r="Z105">
        <v>0</v>
      </c>
      <c r="AA105" s="73" t="s">
        <v>71</v>
      </c>
      <c r="AB105" s="74"/>
      <c r="AC105" s="74"/>
      <c r="AD105" s="74">
        <v>1</v>
      </c>
      <c r="AE105" s="74">
        <v>1</v>
      </c>
      <c r="AF105" s="74"/>
      <c r="AG105" s="74"/>
      <c r="AH105" s="74"/>
      <c r="AI105" s="74"/>
      <c r="AJ105" s="74"/>
      <c r="AK105" s="74">
        <v>1</v>
      </c>
      <c r="AL105" s="74"/>
      <c r="AM105" s="74"/>
    </row>
    <row r="106" spans="1:42" x14ac:dyDescent="0.15">
      <c r="A106" s="17">
        <v>0.09</v>
      </c>
      <c r="B106" s="49" t="s">
        <v>126</v>
      </c>
      <c r="C106" s="32">
        <v>4</v>
      </c>
      <c r="D106" s="51" t="s">
        <v>20</v>
      </c>
      <c r="E106" s="53" t="s">
        <v>40</v>
      </c>
      <c r="F106" s="1">
        <v>2.8472222222222222E-2</v>
      </c>
      <c r="G106">
        <v>120.09</v>
      </c>
      <c r="H106">
        <v>839</v>
      </c>
      <c r="I106">
        <v>119.35</v>
      </c>
      <c r="J106">
        <v>2</v>
      </c>
      <c r="K106">
        <v>3</v>
      </c>
      <c r="L106">
        <v>39.783000000000001</v>
      </c>
      <c r="M106">
        <v>0.70599999999999996</v>
      </c>
      <c r="N106" s="7">
        <v>0.746</v>
      </c>
      <c r="O106" s="26">
        <v>37.200000000000003</v>
      </c>
      <c r="P106" s="26" t="s">
        <v>66</v>
      </c>
      <c r="Q106" s="26" t="s">
        <v>66</v>
      </c>
      <c r="R106">
        <v>0</v>
      </c>
      <c r="S106">
        <v>100</v>
      </c>
      <c r="T106">
        <v>0</v>
      </c>
      <c r="U106">
        <v>0</v>
      </c>
      <c r="V106">
        <v>0</v>
      </c>
      <c r="W106">
        <v>0</v>
      </c>
      <c r="X106">
        <v>0.245</v>
      </c>
      <c r="Y106">
        <v>0.46700000000000003</v>
      </c>
      <c r="Z106">
        <v>0</v>
      </c>
      <c r="AA106" s="73" t="s">
        <v>71</v>
      </c>
      <c r="AB106" s="74"/>
      <c r="AC106" s="74"/>
      <c r="AD106" s="74">
        <v>1</v>
      </c>
      <c r="AE106" s="74">
        <v>1</v>
      </c>
      <c r="AF106" s="74"/>
      <c r="AG106" s="74"/>
      <c r="AH106" s="74"/>
      <c r="AI106" s="74"/>
      <c r="AJ106" s="74"/>
      <c r="AK106" s="74">
        <v>1</v>
      </c>
      <c r="AL106" s="74"/>
      <c r="AM106" s="74"/>
    </row>
    <row r="107" spans="1:42" x14ac:dyDescent="0.15">
      <c r="A107" s="17">
        <v>0.09</v>
      </c>
      <c r="B107" s="49" t="s">
        <v>126</v>
      </c>
      <c r="C107" s="32">
        <v>5</v>
      </c>
      <c r="D107" s="51" t="s">
        <v>21</v>
      </c>
      <c r="E107" s="53" t="s">
        <v>40</v>
      </c>
      <c r="F107" s="1">
        <v>3.125E-2</v>
      </c>
      <c r="G107">
        <v>120.1</v>
      </c>
      <c r="H107">
        <v>848</v>
      </c>
      <c r="I107">
        <v>117.78100000000001</v>
      </c>
      <c r="J107">
        <v>12</v>
      </c>
      <c r="K107">
        <v>13</v>
      </c>
      <c r="L107">
        <v>9.06</v>
      </c>
      <c r="M107">
        <v>0.70299999999999996</v>
      </c>
      <c r="N107" s="7">
        <v>0.749</v>
      </c>
      <c r="O107" s="26">
        <v>36.08</v>
      </c>
      <c r="P107" s="26" t="s">
        <v>66</v>
      </c>
      <c r="Q107" s="26" t="s">
        <v>66</v>
      </c>
      <c r="R107">
        <v>0</v>
      </c>
      <c r="S107">
        <v>100</v>
      </c>
      <c r="T107">
        <v>0</v>
      </c>
      <c r="U107">
        <v>0</v>
      </c>
      <c r="V107">
        <v>0</v>
      </c>
      <c r="W107">
        <v>0</v>
      </c>
      <c r="X107">
        <v>0.253</v>
      </c>
      <c r="Y107">
        <v>0.46899999999999997</v>
      </c>
      <c r="Z107">
        <v>0</v>
      </c>
      <c r="AA107" s="73" t="s">
        <v>73</v>
      </c>
      <c r="AB107" s="74"/>
      <c r="AC107" s="74"/>
      <c r="AD107" s="74">
        <v>1</v>
      </c>
      <c r="AE107" s="74">
        <v>1</v>
      </c>
      <c r="AF107" s="74"/>
      <c r="AG107" s="74">
        <v>1</v>
      </c>
      <c r="AH107" s="74"/>
      <c r="AI107" s="74"/>
      <c r="AJ107" s="74"/>
      <c r="AK107" s="74">
        <v>1</v>
      </c>
      <c r="AL107" s="74"/>
      <c r="AM107" s="74"/>
      <c r="AO107" s="7" t="s">
        <v>144</v>
      </c>
      <c r="AP107" s="7" t="s">
        <v>156</v>
      </c>
    </row>
    <row r="108" spans="1:42" s="19" customFormat="1" x14ac:dyDescent="0.15">
      <c r="A108" s="23">
        <v>0.06</v>
      </c>
      <c r="B108" s="50" t="s">
        <v>126</v>
      </c>
      <c r="C108" s="31">
        <v>1</v>
      </c>
      <c r="D108" s="52" t="s">
        <v>17</v>
      </c>
      <c r="E108" s="54" t="s">
        <v>15</v>
      </c>
      <c r="F108" s="20">
        <v>0.74375000000000002</v>
      </c>
      <c r="G108" s="19">
        <v>120.1</v>
      </c>
      <c r="H108" s="19">
        <v>879</v>
      </c>
      <c r="I108" s="19">
        <v>127.6</v>
      </c>
      <c r="J108" s="19">
        <v>6</v>
      </c>
      <c r="K108" s="19">
        <v>6</v>
      </c>
      <c r="L108" s="19">
        <v>21.266999999999999</v>
      </c>
      <c r="M108" s="19">
        <v>0.69199999999999995</v>
      </c>
      <c r="N108" s="36">
        <v>0.75700000000000001</v>
      </c>
      <c r="O108" s="36">
        <v>33.450000000000003</v>
      </c>
      <c r="P108" s="36" t="s">
        <v>66</v>
      </c>
      <c r="Q108" s="36" t="s">
        <v>66</v>
      </c>
      <c r="R108" s="19">
        <v>10.58</v>
      </c>
      <c r="S108" s="19">
        <v>89.42</v>
      </c>
      <c r="T108" s="19">
        <v>0</v>
      </c>
      <c r="U108" s="19">
        <v>0</v>
      </c>
      <c r="V108" s="19">
        <v>0</v>
      </c>
      <c r="W108" s="19">
        <v>0</v>
      </c>
      <c r="X108" s="19">
        <v>0.25</v>
      </c>
      <c r="Y108" s="19">
        <v>0.26500000000000001</v>
      </c>
      <c r="Z108" s="19">
        <v>0</v>
      </c>
      <c r="AA108" s="79" t="s">
        <v>73</v>
      </c>
      <c r="AB108" s="72">
        <v>1</v>
      </c>
      <c r="AC108" s="72">
        <v>1</v>
      </c>
      <c r="AD108" s="72">
        <v>1</v>
      </c>
      <c r="AE108" s="72">
        <v>1</v>
      </c>
      <c r="AF108" s="72"/>
      <c r="AG108" s="72"/>
      <c r="AH108" s="72"/>
      <c r="AI108" s="72"/>
      <c r="AJ108" s="72"/>
      <c r="AK108" s="72"/>
      <c r="AL108" s="72"/>
      <c r="AM108" s="72"/>
      <c r="AP108" s="25" t="s">
        <v>157</v>
      </c>
    </row>
    <row r="109" spans="1:42" s="19" customFormat="1" x14ac:dyDescent="0.15">
      <c r="A109" s="21">
        <v>0.06</v>
      </c>
      <c r="B109" s="50" t="s">
        <v>126</v>
      </c>
      <c r="C109" s="31">
        <v>2</v>
      </c>
      <c r="D109" s="52" t="s">
        <v>41</v>
      </c>
      <c r="E109" s="54" t="s">
        <v>40</v>
      </c>
      <c r="F109" s="20">
        <v>4.8611111111111112E-2</v>
      </c>
      <c r="G109" s="19">
        <v>120.15</v>
      </c>
      <c r="H109" s="19">
        <v>865</v>
      </c>
      <c r="I109" s="19">
        <v>127.839</v>
      </c>
      <c r="J109" s="19">
        <v>18</v>
      </c>
      <c r="K109" s="19">
        <v>18</v>
      </c>
      <c r="L109" s="19">
        <v>7.1020000000000003</v>
      </c>
      <c r="M109" s="19">
        <v>0.69699999999999995</v>
      </c>
      <c r="N109" s="25">
        <v>0.754</v>
      </c>
      <c r="O109" s="36">
        <v>36.17</v>
      </c>
      <c r="P109" s="36" t="s">
        <v>66</v>
      </c>
      <c r="Q109" s="36" t="s">
        <v>66</v>
      </c>
      <c r="R109" s="19">
        <v>10.750999999999999</v>
      </c>
      <c r="S109" s="19">
        <v>89.248999999999995</v>
      </c>
      <c r="T109" s="19">
        <v>0</v>
      </c>
      <c r="U109" s="19">
        <v>0</v>
      </c>
      <c r="V109" s="19">
        <v>0</v>
      </c>
      <c r="W109" s="19">
        <v>0</v>
      </c>
      <c r="X109" s="19">
        <v>0.25</v>
      </c>
      <c r="Y109" s="19">
        <v>0.26500000000000001</v>
      </c>
      <c r="Z109" s="19">
        <v>0</v>
      </c>
      <c r="AA109" s="79" t="s">
        <v>73</v>
      </c>
      <c r="AB109" s="72">
        <v>1</v>
      </c>
      <c r="AC109" s="72">
        <v>1</v>
      </c>
      <c r="AD109" s="72">
        <v>1</v>
      </c>
      <c r="AE109" s="72">
        <v>1</v>
      </c>
      <c r="AF109" s="72"/>
      <c r="AG109" s="72">
        <v>1</v>
      </c>
      <c r="AH109" s="72"/>
      <c r="AI109" s="72">
        <v>1</v>
      </c>
      <c r="AJ109" s="72"/>
      <c r="AK109" s="72"/>
      <c r="AL109" s="72"/>
      <c r="AM109" s="72"/>
      <c r="AP109" s="25" t="s">
        <v>159</v>
      </c>
    </row>
    <row r="110" spans="1:42" s="19" customFormat="1" x14ac:dyDescent="0.15">
      <c r="A110" s="21">
        <v>0.06</v>
      </c>
      <c r="B110" s="50" t="s">
        <v>126</v>
      </c>
      <c r="C110" s="31">
        <v>3</v>
      </c>
      <c r="D110" s="52" t="s">
        <v>30</v>
      </c>
      <c r="E110" s="54" t="s">
        <v>40</v>
      </c>
      <c r="F110" s="20">
        <v>0.05</v>
      </c>
      <c r="G110" s="19">
        <v>120.02</v>
      </c>
      <c r="H110" s="19">
        <v>881</v>
      </c>
      <c r="I110" s="19">
        <v>128.46</v>
      </c>
      <c r="J110" s="19">
        <v>4</v>
      </c>
      <c r="K110" s="19">
        <v>4</v>
      </c>
      <c r="L110" s="19">
        <v>32.115000000000002</v>
      </c>
      <c r="M110" s="19">
        <v>0.69199999999999995</v>
      </c>
      <c r="N110" s="25">
        <v>0.75800000000000001</v>
      </c>
      <c r="O110" s="36">
        <v>34.39</v>
      </c>
      <c r="P110" s="36" t="s">
        <v>66</v>
      </c>
      <c r="Q110" s="36" t="s">
        <v>66</v>
      </c>
      <c r="R110" s="19">
        <v>10.555999999999999</v>
      </c>
      <c r="S110" s="19">
        <v>89.444000000000003</v>
      </c>
      <c r="T110" s="19">
        <v>0</v>
      </c>
      <c r="U110" s="19">
        <v>0</v>
      </c>
      <c r="V110" s="19">
        <v>0</v>
      </c>
      <c r="W110" s="19">
        <v>0</v>
      </c>
      <c r="X110" s="19">
        <v>0.25</v>
      </c>
      <c r="Y110" s="19">
        <v>0.26600000000000001</v>
      </c>
      <c r="Z110" s="19">
        <v>0</v>
      </c>
      <c r="AA110" s="79" t="s">
        <v>73</v>
      </c>
      <c r="AB110" s="72">
        <v>1</v>
      </c>
      <c r="AC110" s="72">
        <v>1</v>
      </c>
      <c r="AD110" s="72">
        <v>1</v>
      </c>
      <c r="AE110" s="72">
        <v>1</v>
      </c>
      <c r="AF110" s="72"/>
      <c r="AG110" s="72"/>
      <c r="AH110" s="72"/>
      <c r="AI110" s="72"/>
      <c r="AJ110" s="72"/>
      <c r="AK110" s="72"/>
      <c r="AL110" s="72"/>
      <c r="AM110" s="72"/>
      <c r="AP110" s="25" t="s">
        <v>158</v>
      </c>
    </row>
    <row r="111" spans="1:42" s="19" customFormat="1" x14ac:dyDescent="0.15">
      <c r="A111" s="21">
        <v>0.06</v>
      </c>
      <c r="B111" s="50" t="s">
        <v>126</v>
      </c>
      <c r="C111" s="31">
        <v>4</v>
      </c>
      <c r="D111" s="52" t="s">
        <v>20</v>
      </c>
      <c r="E111" s="54" t="s">
        <v>40</v>
      </c>
      <c r="F111" s="20">
        <v>5.2777777777777778E-2</v>
      </c>
      <c r="G111" s="19">
        <v>120</v>
      </c>
      <c r="H111" s="19">
        <v>862</v>
      </c>
      <c r="I111" s="19">
        <v>128.07</v>
      </c>
      <c r="J111" s="19">
        <v>2</v>
      </c>
      <c r="K111" s="19">
        <v>2</v>
      </c>
      <c r="L111" s="19">
        <v>64.034999999999997</v>
      </c>
      <c r="M111" s="19">
        <v>0.69799999999999995</v>
      </c>
      <c r="N111" s="25">
        <v>0.753</v>
      </c>
      <c r="O111" s="36">
        <v>36.11</v>
      </c>
      <c r="P111" s="36" t="s">
        <v>66</v>
      </c>
      <c r="Q111" s="36" t="s">
        <v>66</v>
      </c>
      <c r="R111" s="19">
        <v>10.789</v>
      </c>
      <c r="S111" s="19">
        <v>89.210999999999999</v>
      </c>
      <c r="T111" s="19">
        <v>0</v>
      </c>
      <c r="U111" s="19">
        <v>0</v>
      </c>
      <c r="V111" s="19">
        <v>0</v>
      </c>
      <c r="W111" s="19">
        <v>0</v>
      </c>
      <c r="X111" s="19">
        <v>0.246</v>
      </c>
      <c r="Y111" s="19">
        <v>0.25800000000000001</v>
      </c>
      <c r="Z111" s="19">
        <v>0</v>
      </c>
      <c r="AA111" s="79" t="s">
        <v>73</v>
      </c>
      <c r="AB111" s="72">
        <v>1</v>
      </c>
      <c r="AC111" s="72">
        <v>1</v>
      </c>
      <c r="AD111" s="72">
        <v>1</v>
      </c>
      <c r="AE111" s="72">
        <v>1</v>
      </c>
      <c r="AF111" s="72"/>
      <c r="AG111" s="72"/>
      <c r="AH111" s="72"/>
      <c r="AI111" s="72"/>
      <c r="AJ111" s="72"/>
      <c r="AK111" s="72"/>
      <c r="AL111" s="72"/>
      <c r="AM111" s="72"/>
      <c r="AO111" s="25" t="s">
        <v>145</v>
      </c>
    </row>
    <row r="112" spans="1:42" s="19" customFormat="1" x14ac:dyDescent="0.15">
      <c r="A112" s="21">
        <v>0.06</v>
      </c>
      <c r="B112" s="50" t="s">
        <v>126</v>
      </c>
      <c r="C112" s="31">
        <v>5</v>
      </c>
      <c r="D112" s="52" t="s">
        <v>21</v>
      </c>
      <c r="E112" s="54" t="s">
        <v>40</v>
      </c>
      <c r="F112" s="20">
        <v>5.4166666666666669E-2</v>
      </c>
      <c r="G112" s="19">
        <v>120.04</v>
      </c>
      <c r="H112" s="19">
        <v>863</v>
      </c>
      <c r="I112" s="19">
        <v>127.04</v>
      </c>
      <c r="J112" s="19">
        <v>2</v>
      </c>
      <c r="K112" s="19">
        <v>2</v>
      </c>
      <c r="L112" s="19">
        <v>63.52</v>
      </c>
      <c r="M112" s="19">
        <v>0.69799999999999995</v>
      </c>
      <c r="N112" s="25">
        <v>0.753</v>
      </c>
      <c r="O112" s="36">
        <v>36.11</v>
      </c>
      <c r="P112" s="36" t="s">
        <v>66</v>
      </c>
      <c r="Q112" s="36" t="s">
        <v>66</v>
      </c>
      <c r="R112" s="19">
        <v>10.776</v>
      </c>
      <c r="S112" s="19">
        <v>89.224000000000004</v>
      </c>
      <c r="T112" s="19">
        <v>0</v>
      </c>
      <c r="U112" s="19">
        <v>0</v>
      </c>
      <c r="V112" s="19">
        <v>0</v>
      </c>
      <c r="W112" s="19">
        <v>0</v>
      </c>
      <c r="X112" s="19">
        <v>0.246</v>
      </c>
      <c r="Y112" s="19">
        <v>0.25800000000000001</v>
      </c>
      <c r="Z112" s="19">
        <v>0</v>
      </c>
      <c r="AA112" s="79" t="s">
        <v>73</v>
      </c>
      <c r="AB112" s="72">
        <v>1</v>
      </c>
      <c r="AC112" s="72">
        <v>1</v>
      </c>
      <c r="AD112" s="72">
        <v>1</v>
      </c>
      <c r="AE112" s="72">
        <v>1</v>
      </c>
      <c r="AF112" s="72"/>
      <c r="AG112" s="72"/>
      <c r="AH112" s="72"/>
      <c r="AI112" s="72"/>
      <c r="AJ112" s="72"/>
      <c r="AK112" s="72"/>
      <c r="AL112" s="72"/>
      <c r="AM112" s="72"/>
    </row>
    <row r="113" spans="1:42" x14ac:dyDescent="0.15">
      <c r="A113" s="18">
        <v>0.03</v>
      </c>
      <c r="B113" s="49" t="s">
        <v>126</v>
      </c>
      <c r="C113" s="32">
        <v>1</v>
      </c>
      <c r="D113" s="51" t="s">
        <v>17</v>
      </c>
      <c r="E113" s="53" t="s">
        <v>15</v>
      </c>
      <c r="F113" s="1">
        <v>0.74652777777777779</v>
      </c>
      <c r="G113">
        <v>120.06</v>
      </c>
      <c r="H113">
        <v>864</v>
      </c>
      <c r="I113">
        <v>80.95</v>
      </c>
      <c r="J113">
        <v>0</v>
      </c>
      <c r="K113">
        <v>1</v>
      </c>
      <c r="L113">
        <v>80.95</v>
      </c>
      <c r="M113">
        <v>0.69799999999999995</v>
      </c>
      <c r="N113" s="26">
        <v>0.753</v>
      </c>
      <c r="O113" s="26" t="s">
        <v>39</v>
      </c>
      <c r="P113" s="26" t="s">
        <v>66</v>
      </c>
      <c r="Q113" s="26" t="s">
        <v>66</v>
      </c>
      <c r="R113">
        <v>59.027999999999999</v>
      </c>
      <c r="S113">
        <v>40.972000000000001</v>
      </c>
      <c r="T113">
        <v>0</v>
      </c>
      <c r="U113">
        <v>0</v>
      </c>
      <c r="V113">
        <v>0</v>
      </c>
      <c r="W113">
        <v>0</v>
      </c>
      <c r="X113">
        <v>0.246</v>
      </c>
      <c r="Y113">
        <v>5.6000000000000001E-2</v>
      </c>
      <c r="Z113">
        <v>0</v>
      </c>
      <c r="AA113" s="73" t="s">
        <v>84</v>
      </c>
      <c r="AB113" s="74">
        <v>1</v>
      </c>
      <c r="AC113" s="74">
        <v>1</v>
      </c>
      <c r="AD113" s="74">
        <v>1</v>
      </c>
      <c r="AE113" s="74">
        <v>1</v>
      </c>
      <c r="AF113" s="74"/>
      <c r="AG113" s="74"/>
      <c r="AH113" s="74"/>
      <c r="AI113" s="74"/>
      <c r="AJ113" s="74"/>
      <c r="AK113" s="74"/>
      <c r="AL113" s="74"/>
      <c r="AM113" s="74"/>
      <c r="AP113" s="19" t="s">
        <v>160</v>
      </c>
    </row>
    <row r="114" spans="1:42" x14ac:dyDescent="0.15">
      <c r="A114" s="17">
        <v>0.03</v>
      </c>
      <c r="B114" s="49" t="s">
        <v>126</v>
      </c>
      <c r="C114" s="32">
        <v>2</v>
      </c>
      <c r="D114" s="51" t="s">
        <v>41</v>
      </c>
      <c r="E114" s="53" t="s">
        <v>40</v>
      </c>
      <c r="F114" s="1">
        <v>5.5555555555555552E-2</v>
      </c>
      <c r="G114">
        <v>120.1</v>
      </c>
      <c r="H114">
        <v>864</v>
      </c>
      <c r="I114">
        <v>80.709999999999994</v>
      </c>
      <c r="J114">
        <v>0</v>
      </c>
      <c r="K114">
        <v>1</v>
      </c>
      <c r="L114">
        <v>80.709999999999994</v>
      </c>
      <c r="M114">
        <v>0.69799999999999995</v>
      </c>
      <c r="N114" s="7">
        <v>0.753</v>
      </c>
      <c r="O114" s="7" t="s">
        <v>39</v>
      </c>
      <c r="P114" s="26" t="s">
        <v>66</v>
      </c>
      <c r="Q114" s="26" t="s">
        <v>66</v>
      </c>
      <c r="R114">
        <v>59.027999999999999</v>
      </c>
      <c r="S114">
        <v>40.972000000000001</v>
      </c>
      <c r="T114">
        <v>0</v>
      </c>
      <c r="U114">
        <v>0</v>
      </c>
      <c r="V114">
        <v>0</v>
      </c>
      <c r="W114">
        <v>0</v>
      </c>
      <c r="X114">
        <v>0.246</v>
      </c>
      <c r="Y114">
        <v>5.6000000000000001E-2</v>
      </c>
      <c r="Z114">
        <v>0</v>
      </c>
      <c r="AA114" s="73" t="s">
        <v>84</v>
      </c>
      <c r="AB114" s="74">
        <v>1</v>
      </c>
      <c r="AC114" s="74">
        <v>1</v>
      </c>
      <c r="AD114" s="74">
        <v>1</v>
      </c>
      <c r="AE114" s="74">
        <v>1</v>
      </c>
      <c r="AF114" s="74"/>
      <c r="AG114" s="74"/>
      <c r="AH114" s="74"/>
      <c r="AI114" s="74"/>
      <c r="AJ114" s="74"/>
      <c r="AK114" s="74"/>
      <c r="AL114" s="74"/>
      <c r="AM114" s="74"/>
      <c r="AP114" s="25" t="s">
        <v>161</v>
      </c>
    </row>
    <row r="115" spans="1:42" x14ac:dyDescent="0.15">
      <c r="A115" s="17">
        <v>0.03</v>
      </c>
      <c r="B115" s="49" t="s">
        <v>126</v>
      </c>
      <c r="C115" s="32">
        <v>3</v>
      </c>
      <c r="D115" s="51" t="s">
        <v>30</v>
      </c>
      <c r="E115" s="53" t="s">
        <v>83</v>
      </c>
      <c r="F115" s="1">
        <v>0.63402777777777775</v>
      </c>
      <c r="G115">
        <v>120.07</v>
      </c>
      <c r="H115">
        <v>877</v>
      </c>
      <c r="I115">
        <v>83.33</v>
      </c>
      <c r="J115">
        <v>0</v>
      </c>
      <c r="K115">
        <v>1</v>
      </c>
      <c r="L115">
        <v>83.33</v>
      </c>
      <c r="M115">
        <v>0.69299999999999995</v>
      </c>
      <c r="N115" s="7">
        <v>0.75700000000000001</v>
      </c>
      <c r="O115" s="7" t="s">
        <v>39</v>
      </c>
      <c r="P115" s="26" t="s">
        <v>39</v>
      </c>
      <c r="Q115" s="7" t="s">
        <v>39</v>
      </c>
      <c r="R115">
        <v>58.152999999999999</v>
      </c>
      <c r="S115">
        <v>41.847000000000001</v>
      </c>
      <c r="T115">
        <v>0</v>
      </c>
      <c r="U115">
        <v>0</v>
      </c>
      <c r="V115">
        <v>0</v>
      </c>
      <c r="W115">
        <v>0</v>
      </c>
      <c r="X115">
        <v>0.246</v>
      </c>
      <c r="Y115">
        <v>5.6000000000000001E-2</v>
      </c>
      <c r="Z115">
        <v>0</v>
      </c>
      <c r="AA115" s="73" t="s">
        <v>84</v>
      </c>
      <c r="AB115" s="74">
        <v>1</v>
      </c>
      <c r="AC115" s="74">
        <v>1</v>
      </c>
      <c r="AD115" s="74">
        <v>1</v>
      </c>
      <c r="AE115" s="74">
        <v>1</v>
      </c>
      <c r="AF115" s="74"/>
      <c r="AG115" s="74"/>
      <c r="AH115" s="74"/>
      <c r="AI115" s="74"/>
      <c r="AJ115" s="74"/>
      <c r="AK115" s="74"/>
      <c r="AL115" s="74"/>
      <c r="AM115" s="74"/>
    </row>
    <row r="116" spans="1:42" x14ac:dyDescent="0.15">
      <c r="A116" s="17">
        <v>0.03</v>
      </c>
      <c r="B116" s="49" t="s">
        <v>126</v>
      </c>
      <c r="C116" s="32">
        <v>4</v>
      </c>
      <c r="D116" s="51" t="s">
        <v>20</v>
      </c>
      <c r="E116" s="53" t="s">
        <v>83</v>
      </c>
      <c r="F116" s="1">
        <v>0.63680555555555551</v>
      </c>
      <c r="G116">
        <v>120.06</v>
      </c>
      <c r="H116">
        <v>884</v>
      </c>
      <c r="I116">
        <v>83.33</v>
      </c>
      <c r="J116">
        <v>0</v>
      </c>
      <c r="K116">
        <v>1</v>
      </c>
      <c r="L116">
        <v>83.33</v>
      </c>
      <c r="M116">
        <v>0.69099999999999995</v>
      </c>
      <c r="N116" s="7">
        <v>0.75900000000000001</v>
      </c>
      <c r="O116" s="26" t="s">
        <v>39</v>
      </c>
      <c r="P116" s="26" t="s">
        <v>39</v>
      </c>
      <c r="Q116" s="26" t="s">
        <v>39</v>
      </c>
      <c r="R116">
        <v>57.692</v>
      </c>
      <c r="S116">
        <v>42.308</v>
      </c>
      <c r="T116">
        <v>0</v>
      </c>
      <c r="U116">
        <v>0</v>
      </c>
      <c r="V116">
        <v>0</v>
      </c>
      <c r="W116">
        <v>0</v>
      </c>
      <c r="X116">
        <v>0.246</v>
      </c>
      <c r="Y116">
        <v>5.6000000000000001E-2</v>
      </c>
      <c r="Z116">
        <v>0</v>
      </c>
      <c r="AA116" s="73" t="s">
        <v>84</v>
      </c>
      <c r="AB116" s="74">
        <v>1</v>
      </c>
      <c r="AC116" s="74">
        <v>1</v>
      </c>
      <c r="AD116" s="74">
        <v>1</v>
      </c>
      <c r="AE116" s="74">
        <v>1</v>
      </c>
      <c r="AF116" s="74"/>
      <c r="AG116" s="74"/>
      <c r="AH116" s="74"/>
      <c r="AI116" s="74"/>
      <c r="AJ116" s="74"/>
      <c r="AK116" s="74"/>
      <c r="AL116" s="74"/>
      <c r="AM116" s="74"/>
    </row>
    <row r="117" spans="1:42" x14ac:dyDescent="0.15">
      <c r="A117" s="17">
        <v>0.03</v>
      </c>
      <c r="B117" s="49" t="s">
        <v>126</v>
      </c>
      <c r="C117" s="32">
        <v>5</v>
      </c>
      <c r="D117" s="51" t="s">
        <v>21</v>
      </c>
      <c r="E117" s="53" t="s">
        <v>83</v>
      </c>
      <c r="F117" s="1">
        <v>0.63888888888888895</v>
      </c>
      <c r="G117">
        <v>120.1</v>
      </c>
      <c r="H117">
        <v>865</v>
      </c>
      <c r="I117">
        <v>80.91</v>
      </c>
      <c r="J117">
        <v>0</v>
      </c>
      <c r="K117">
        <v>1</v>
      </c>
      <c r="L117">
        <v>80.91</v>
      </c>
      <c r="M117">
        <v>0.69699999999999995</v>
      </c>
      <c r="N117" s="7">
        <v>0.754</v>
      </c>
      <c r="O117" s="26" t="s">
        <v>39</v>
      </c>
      <c r="P117" s="26" t="s">
        <v>39</v>
      </c>
      <c r="Q117" s="26" t="s">
        <v>39</v>
      </c>
      <c r="R117">
        <v>58.96</v>
      </c>
      <c r="S117">
        <v>41.04</v>
      </c>
      <c r="T117">
        <v>0</v>
      </c>
      <c r="U117">
        <v>0</v>
      </c>
      <c r="V117">
        <v>0</v>
      </c>
      <c r="W117">
        <v>0</v>
      </c>
      <c r="X117">
        <v>0.246</v>
      </c>
      <c r="Y117">
        <v>5.6000000000000001E-2</v>
      </c>
      <c r="Z117">
        <v>0</v>
      </c>
      <c r="AA117" s="73" t="s">
        <v>84</v>
      </c>
      <c r="AB117" s="74">
        <v>1</v>
      </c>
      <c r="AC117" s="74">
        <v>1</v>
      </c>
      <c r="AD117" s="74">
        <v>1</v>
      </c>
      <c r="AE117" s="74">
        <v>1</v>
      </c>
      <c r="AF117" s="74"/>
      <c r="AG117" s="74"/>
      <c r="AH117" s="74"/>
      <c r="AI117" s="74"/>
      <c r="AJ117" s="74"/>
      <c r="AK117" s="74"/>
      <c r="AL117" s="74"/>
      <c r="AM117" s="74"/>
    </row>
  </sheetData>
  <phoneticPr fontId="3" type="noConversion"/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86"/>
  <sheetViews>
    <sheetView topLeftCell="A2" zoomScale="125" zoomScaleNormal="125" workbookViewId="0">
      <pane ySplit="880" activePane="bottomLeft"/>
      <selection activeCell="E2" sqref="E1:E1048576"/>
      <selection pane="bottomLeft" activeCell="G7" sqref="G7"/>
    </sheetView>
  </sheetViews>
  <sheetFormatPr baseColWidth="10" defaultColWidth="8.83203125" defaultRowHeight="13" x14ac:dyDescent="0.15"/>
  <cols>
    <col min="2" max="2" width="8.83203125" style="51"/>
    <col min="3" max="3" width="6.33203125" style="61" customWidth="1"/>
    <col min="4" max="4" width="7.1640625" style="51" customWidth="1"/>
    <col min="5" max="5" width="8.83203125" style="53"/>
    <col min="7" max="7" width="8.83203125" style="9"/>
    <col min="9" max="9" width="8.83203125" style="9"/>
    <col min="12" max="12" width="8.83203125" style="3"/>
    <col min="13" max="14" width="8.83203125" style="8"/>
    <col min="15" max="15" width="8.83203125" style="7"/>
    <col min="18" max="23" width="8.83203125" style="9"/>
    <col min="24" max="26" width="8.83203125" style="8"/>
  </cols>
  <sheetData>
    <row r="1" spans="1:26" x14ac:dyDescent="0.15">
      <c r="A1" s="18" t="s">
        <v>10</v>
      </c>
      <c r="B1" s="58" t="s">
        <v>127</v>
      </c>
      <c r="C1" s="61" t="s">
        <v>85</v>
      </c>
      <c r="D1" s="51" t="s">
        <v>119</v>
      </c>
      <c r="E1" s="53" t="s">
        <v>0</v>
      </c>
      <c r="F1" t="s">
        <v>1</v>
      </c>
      <c r="G1" s="9" t="s">
        <v>2</v>
      </c>
      <c r="H1" t="s">
        <v>3</v>
      </c>
      <c r="I1" s="9" t="s">
        <v>4</v>
      </c>
      <c r="J1" t="s">
        <v>5</v>
      </c>
      <c r="K1" t="s">
        <v>6</v>
      </c>
      <c r="L1" s="3" t="s">
        <v>7</v>
      </c>
      <c r="M1" s="8" t="s">
        <v>8</v>
      </c>
      <c r="N1" s="8" t="s">
        <v>9</v>
      </c>
      <c r="O1" s="26" t="s">
        <v>38</v>
      </c>
      <c r="P1" s="2" t="s">
        <v>68</v>
      </c>
      <c r="Q1" s="2" t="s">
        <v>67</v>
      </c>
      <c r="R1" s="16" t="s">
        <v>94</v>
      </c>
      <c r="S1" s="16" t="s">
        <v>56</v>
      </c>
      <c r="T1" s="16" t="s">
        <v>55</v>
      </c>
      <c r="U1" s="16" t="s">
        <v>89</v>
      </c>
      <c r="V1" s="16" t="s">
        <v>90</v>
      </c>
      <c r="W1" s="16" t="s">
        <v>91</v>
      </c>
      <c r="X1" s="8" t="s">
        <v>11</v>
      </c>
      <c r="Y1" s="8" t="s">
        <v>12</v>
      </c>
      <c r="Z1" s="8" t="s">
        <v>13</v>
      </c>
    </row>
    <row r="2" spans="1:26" s="19" customFormat="1" x14ac:dyDescent="0.15">
      <c r="A2" s="23">
        <v>0.43</v>
      </c>
      <c r="B2" s="59" t="s">
        <v>42</v>
      </c>
      <c r="C2" s="62">
        <v>1</v>
      </c>
      <c r="D2" s="52" t="s">
        <v>17</v>
      </c>
      <c r="E2" s="54" t="s">
        <v>76</v>
      </c>
      <c r="F2" s="20">
        <v>6.1111111111111116E-2</v>
      </c>
      <c r="G2" s="27">
        <v>120.08</v>
      </c>
      <c r="H2" s="19">
        <v>838</v>
      </c>
      <c r="I2" s="27">
        <v>118.23</v>
      </c>
      <c r="J2" s="19">
        <v>9</v>
      </c>
      <c r="K2" s="19">
        <v>10</v>
      </c>
      <c r="L2" s="24">
        <v>11.823</v>
      </c>
      <c r="M2" s="28">
        <v>0.70699999999999996</v>
      </c>
      <c r="N2" s="28">
        <v>0.55700000000000005</v>
      </c>
      <c r="O2" s="25">
        <v>45.01</v>
      </c>
      <c r="P2" s="19">
        <v>9</v>
      </c>
      <c r="Q2" s="19">
        <v>94.77</v>
      </c>
      <c r="R2" s="27">
        <v>0</v>
      </c>
      <c r="S2" s="27">
        <v>0</v>
      </c>
      <c r="T2" s="27">
        <v>51.908999999999999</v>
      </c>
      <c r="U2" s="27">
        <v>40.930999999999997</v>
      </c>
      <c r="V2" s="27">
        <v>7.16</v>
      </c>
      <c r="W2" s="27">
        <v>0</v>
      </c>
      <c r="X2" s="28">
        <v>0.254</v>
      </c>
      <c r="Y2" s="28">
        <v>1</v>
      </c>
      <c r="Z2" s="28">
        <v>0.14199999999999999</v>
      </c>
    </row>
    <row r="3" spans="1:26" s="19" customFormat="1" x14ac:dyDescent="0.15">
      <c r="A3" s="23">
        <v>0.43</v>
      </c>
      <c r="B3" s="59" t="s">
        <v>42</v>
      </c>
      <c r="C3" s="62">
        <v>2</v>
      </c>
      <c r="D3" s="52" t="s">
        <v>41</v>
      </c>
      <c r="E3" s="54" t="s">
        <v>76</v>
      </c>
      <c r="F3" s="20">
        <v>6.3888888888888884E-2</v>
      </c>
      <c r="G3" s="27">
        <v>120.15</v>
      </c>
      <c r="H3" s="19">
        <v>832</v>
      </c>
      <c r="I3" s="27">
        <v>118.44</v>
      </c>
      <c r="J3" s="19">
        <v>8</v>
      </c>
      <c r="K3" s="19">
        <v>9</v>
      </c>
      <c r="L3" s="24">
        <v>13.16</v>
      </c>
      <c r="M3" s="28">
        <v>0.70899999999999996</v>
      </c>
      <c r="N3" s="28">
        <v>0.73499999999999999</v>
      </c>
      <c r="O3" s="25">
        <v>33.03</v>
      </c>
      <c r="P3" s="19">
        <v>9</v>
      </c>
      <c r="Q3" s="19">
        <v>119.98</v>
      </c>
      <c r="R3" s="27">
        <v>0</v>
      </c>
      <c r="S3" s="27">
        <v>0</v>
      </c>
      <c r="T3" s="27">
        <v>31.731000000000002</v>
      </c>
      <c r="U3" s="27">
        <v>60.697000000000003</v>
      </c>
      <c r="V3" s="27">
        <v>7.5720000000000001</v>
      </c>
      <c r="W3" s="27">
        <v>0</v>
      </c>
      <c r="X3" s="28">
        <v>0.307</v>
      </c>
      <c r="Y3" s="28">
        <v>1</v>
      </c>
      <c r="Z3" s="28">
        <v>0.16600000000000001</v>
      </c>
    </row>
    <row r="4" spans="1:26" s="19" customFormat="1" x14ac:dyDescent="0.15">
      <c r="A4" s="23">
        <v>0.43</v>
      </c>
      <c r="B4" s="59" t="s">
        <v>42</v>
      </c>
      <c r="C4" s="62">
        <v>3</v>
      </c>
      <c r="D4" s="52" t="s">
        <v>30</v>
      </c>
      <c r="E4" s="54" t="s">
        <v>76</v>
      </c>
      <c r="F4" s="20">
        <v>6.5277777777777782E-2</v>
      </c>
      <c r="G4" s="27">
        <v>120.04</v>
      </c>
      <c r="H4" s="19">
        <v>826</v>
      </c>
      <c r="I4" s="27">
        <v>117.78</v>
      </c>
      <c r="J4" s="19">
        <v>13</v>
      </c>
      <c r="K4" s="19">
        <v>14</v>
      </c>
      <c r="L4" s="24">
        <v>8.4130000000000003</v>
      </c>
      <c r="M4" s="28">
        <v>0.71099999999999997</v>
      </c>
      <c r="N4" s="28">
        <v>0.67700000000000005</v>
      </c>
      <c r="O4" s="25">
        <v>42.53</v>
      </c>
      <c r="P4" s="19">
        <v>13</v>
      </c>
      <c r="Q4" s="19">
        <v>112.11</v>
      </c>
      <c r="R4" s="27">
        <v>0</v>
      </c>
      <c r="S4" s="27">
        <v>0</v>
      </c>
      <c r="T4" s="27">
        <v>37.408999999999999</v>
      </c>
      <c r="U4" s="27">
        <v>58.353999999999999</v>
      </c>
      <c r="V4" s="27">
        <v>4.2370000000000001</v>
      </c>
      <c r="W4" s="27">
        <v>0</v>
      </c>
      <c r="X4" s="28">
        <v>0.29099999999999998</v>
      </c>
      <c r="Y4" s="28">
        <v>1</v>
      </c>
      <c r="Z4" s="28">
        <v>0.16300000000000001</v>
      </c>
    </row>
    <row r="5" spans="1:26" s="19" customFormat="1" x14ac:dyDescent="0.15">
      <c r="A5" s="23">
        <v>0.43</v>
      </c>
      <c r="B5" s="59" t="s">
        <v>42</v>
      </c>
      <c r="C5" s="62">
        <v>4</v>
      </c>
      <c r="D5" s="52" t="s">
        <v>20</v>
      </c>
      <c r="E5" s="54" t="s">
        <v>76</v>
      </c>
      <c r="F5" s="20">
        <v>6.7361111111111108E-2</v>
      </c>
      <c r="G5" s="27">
        <v>120.1</v>
      </c>
      <c r="H5" s="19">
        <v>823</v>
      </c>
      <c r="I5" s="27">
        <v>117.94</v>
      </c>
      <c r="J5" s="19">
        <v>11</v>
      </c>
      <c r="K5" s="19">
        <v>12</v>
      </c>
      <c r="L5" s="24">
        <v>9.8279999999999994</v>
      </c>
      <c r="M5" s="28">
        <v>0.71199999999999997</v>
      </c>
      <c r="N5" s="28">
        <v>0.57299999999999995</v>
      </c>
      <c r="O5" s="25">
        <v>41.68</v>
      </c>
      <c r="P5" s="19">
        <v>11</v>
      </c>
      <c r="Q5" s="19">
        <v>97.62</v>
      </c>
      <c r="R5" s="27">
        <v>0</v>
      </c>
      <c r="S5" s="27">
        <v>0</v>
      </c>
      <c r="T5" s="27">
        <v>49.575000000000003</v>
      </c>
      <c r="U5" s="27">
        <v>47.023000000000003</v>
      </c>
      <c r="V5" s="27">
        <v>3.4020000000000001</v>
      </c>
      <c r="W5" s="27">
        <v>0</v>
      </c>
      <c r="X5" s="28">
        <v>0.26800000000000002</v>
      </c>
      <c r="Y5" s="28">
        <v>1</v>
      </c>
      <c r="Z5" s="28">
        <v>0.125</v>
      </c>
    </row>
    <row r="6" spans="1:26" s="19" customFormat="1" x14ac:dyDescent="0.15">
      <c r="A6" s="23">
        <v>0.43</v>
      </c>
      <c r="B6" s="59" t="s">
        <v>42</v>
      </c>
      <c r="C6" s="62">
        <v>5</v>
      </c>
      <c r="D6" s="52" t="s">
        <v>21</v>
      </c>
      <c r="E6" s="54" t="s">
        <v>76</v>
      </c>
      <c r="F6" s="20">
        <v>6.8750000000000006E-2</v>
      </c>
      <c r="G6" s="27">
        <v>120.04</v>
      </c>
      <c r="H6" s="19">
        <v>838</v>
      </c>
      <c r="I6" s="27">
        <v>118.21</v>
      </c>
      <c r="J6" s="19">
        <v>9</v>
      </c>
      <c r="K6" s="19">
        <v>10</v>
      </c>
      <c r="L6" s="24">
        <v>11.821</v>
      </c>
      <c r="M6" s="28">
        <v>0.70699999999999996</v>
      </c>
      <c r="N6" s="28">
        <v>0.72199999999999998</v>
      </c>
      <c r="O6" s="25">
        <v>45.98</v>
      </c>
      <c r="P6" s="19">
        <v>9</v>
      </c>
      <c r="Q6" s="19">
        <v>117.89</v>
      </c>
      <c r="R6" s="27">
        <v>0</v>
      </c>
      <c r="S6" s="27">
        <v>0</v>
      </c>
      <c r="T6" s="27">
        <v>31.384</v>
      </c>
      <c r="U6" s="27">
        <v>63.365000000000002</v>
      </c>
      <c r="V6" s="27">
        <v>5.2510000000000003</v>
      </c>
      <c r="W6" s="27">
        <v>0</v>
      </c>
      <c r="X6" s="28">
        <v>0.29399999999999998</v>
      </c>
      <c r="Y6" s="28">
        <v>1</v>
      </c>
      <c r="Z6" s="28">
        <v>0.186</v>
      </c>
    </row>
    <row r="7" spans="1:26" x14ac:dyDescent="0.15">
      <c r="A7" s="18">
        <v>0.4</v>
      </c>
      <c r="B7" s="51" t="s">
        <v>42</v>
      </c>
      <c r="C7" s="61">
        <v>1</v>
      </c>
      <c r="D7" s="51" t="s">
        <v>17</v>
      </c>
      <c r="E7" s="53" t="s">
        <v>76</v>
      </c>
      <c r="F7" s="1">
        <v>4.7222222222222221E-2</v>
      </c>
      <c r="G7" s="9">
        <v>120.191</v>
      </c>
      <c r="H7">
        <v>813</v>
      </c>
      <c r="I7" s="9">
        <v>118.4</v>
      </c>
      <c r="J7">
        <v>8</v>
      </c>
      <c r="K7">
        <v>9</v>
      </c>
      <c r="L7" s="3">
        <v>13.156000000000001</v>
      </c>
      <c r="M7" s="8">
        <v>0.71499999999999997</v>
      </c>
      <c r="N7" s="8">
        <v>0.45800000000000002</v>
      </c>
      <c r="O7" s="7">
        <v>42.12</v>
      </c>
      <c r="P7">
        <v>7</v>
      </c>
      <c r="Q7">
        <v>77.680000000000007</v>
      </c>
      <c r="R7" s="9">
        <v>0</v>
      </c>
      <c r="S7" s="9">
        <v>0</v>
      </c>
      <c r="T7" s="9">
        <v>64.453000000000003</v>
      </c>
      <c r="U7" s="9">
        <v>33.701999999999998</v>
      </c>
      <c r="V7" s="9">
        <v>1.845</v>
      </c>
      <c r="W7" s="9">
        <v>0</v>
      </c>
      <c r="X7" s="8">
        <v>0.24099999999999999</v>
      </c>
      <c r="Y7" s="8">
        <v>1</v>
      </c>
      <c r="Z7" s="8">
        <v>0.09</v>
      </c>
    </row>
    <row r="8" spans="1:26" x14ac:dyDescent="0.15">
      <c r="A8" s="18">
        <v>0.4</v>
      </c>
      <c r="B8" s="51" t="s">
        <v>42</v>
      </c>
      <c r="C8" s="61">
        <v>2</v>
      </c>
      <c r="D8" s="51" t="s">
        <v>41</v>
      </c>
      <c r="E8" s="53" t="s">
        <v>76</v>
      </c>
      <c r="F8" s="1">
        <v>5.0694444444444452E-2</v>
      </c>
      <c r="G8" s="9">
        <v>120.03</v>
      </c>
      <c r="H8">
        <v>827</v>
      </c>
      <c r="I8" s="9">
        <v>118.07</v>
      </c>
      <c r="J8">
        <v>11</v>
      </c>
      <c r="K8">
        <v>12</v>
      </c>
      <c r="L8" s="3">
        <v>9.8390000000000004</v>
      </c>
      <c r="M8" s="8">
        <v>0.71099999999999997</v>
      </c>
      <c r="N8" s="8">
        <v>0.496</v>
      </c>
      <c r="O8" s="7">
        <v>50.08</v>
      </c>
      <c r="P8">
        <v>11</v>
      </c>
      <c r="Q8">
        <v>84.42</v>
      </c>
      <c r="R8" s="9">
        <v>0</v>
      </c>
      <c r="S8" s="9">
        <v>0</v>
      </c>
      <c r="T8" s="9">
        <v>65.659000000000006</v>
      </c>
      <c r="U8" s="9">
        <v>32.89</v>
      </c>
      <c r="V8" s="9">
        <v>1.4510000000000001</v>
      </c>
      <c r="W8" s="9">
        <v>0</v>
      </c>
      <c r="X8" s="8">
        <v>0.23799999999999999</v>
      </c>
      <c r="Y8" s="8">
        <v>1</v>
      </c>
      <c r="Z8" s="8">
        <v>0.104</v>
      </c>
    </row>
    <row r="9" spans="1:26" x14ac:dyDescent="0.15">
      <c r="A9" s="18">
        <v>0.4</v>
      </c>
      <c r="B9" s="51" t="s">
        <v>42</v>
      </c>
      <c r="C9" s="61">
        <v>3</v>
      </c>
      <c r="D9" s="51" t="s">
        <v>30</v>
      </c>
      <c r="E9" s="53" t="s">
        <v>76</v>
      </c>
      <c r="F9" s="1">
        <v>5.2083333333333336E-2</v>
      </c>
      <c r="G9" s="9">
        <v>120.11</v>
      </c>
      <c r="H9">
        <v>828</v>
      </c>
      <c r="I9" s="9">
        <v>118.63</v>
      </c>
      <c r="J9">
        <v>8</v>
      </c>
      <c r="K9">
        <v>9</v>
      </c>
      <c r="L9" s="3">
        <v>13.180999999999999</v>
      </c>
      <c r="M9" s="8">
        <v>0.71</v>
      </c>
      <c r="N9" s="8">
        <v>0.436</v>
      </c>
      <c r="O9" s="7">
        <v>49.79</v>
      </c>
      <c r="P9">
        <v>7</v>
      </c>
      <c r="Q9">
        <v>71.069999999999993</v>
      </c>
      <c r="R9" s="9">
        <v>0</v>
      </c>
      <c r="S9" s="9">
        <v>0</v>
      </c>
      <c r="T9" s="9">
        <v>54.347999999999999</v>
      </c>
      <c r="U9" s="9">
        <v>42.994999999999997</v>
      </c>
      <c r="V9" s="9">
        <v>2.657</v>
      </c>
      <c r="W9" s="9">
        <v>0</v>
      </c>
      <c r="X9" s="8">
        <v>0.22600000000000001</v>
      </c>
      <c r="Y9" s="8">
        <v>1</v>
      </c>
      <c r="Z9" s="8">
        <v>0.13100000000000001</v>
      </c>
    </row>
    <row r="10" spans="1:26" x14ac:dyDescent="0.15">
      <c r="A10" s="18">
        <v>0.4</v>
      </c>
      <c r="B10" s="51" t="s">
        <v>42</v>
      </c>
      <c r="C10" s="61">
        <v>4</v>
      </c>
      <c r="D10" s="51" t="s">
        <v>20</v>
      </c>
      <c r="E10" s="53" t="s">
        <v>76</v>
      </c>
      <c r="F10" s="1">
        <v>5.347222222222222E-2</v>
      </c>
      <c r="G10" s="9">
        <v>120.12</v>
      </c>
      <c r="H10">
        <v>817</v>
      </c>
      <c r="I10" s="9">
        <v>118.64</v>
      </c>
      <c r="J10">
        <v>7</v>
      </c>
      <c r="K10">
        <v>8</v>
      </c>
      <c r="L10" s="3">
        <v>14.83</v>
      </c>
      <c r="M10" s="8">
        <v>0.71399999999999997</v>
      </c>
      <c r="N10" s="8">
        <v>0.495</v>
      </c>
      <c r="O10" s="7">
        <v>47.3</v>
      </c>
      <c r="P10">
        <v>7</v>
      </c>
      <c r="Q10">
        <v>83.81</v>
      </c>
      <c r="R10" s="9">
        <v>0</v>
      </c>
      <c r="S10" s="9">
        <v>0</v>
      </c>
      <c r="T10" s="9">
        <v>67.319000000000003</v>
      </c>
      <c r="U10" s="9">
        <v>31.212</v>
      </c>
      <c r="V10" s="9">
        <v>1.4690000000000001</v>
      </c>
      <c r="W10" s="9">
        <v>0</v>
      </c>
      <c r="X10" s="8">
        <v>0.249</v>
      </c>
      <c r="Y10" s="8">
        <v>1</v>
      </c>
      <c r="Z10" s="8">
        <v>9.6000000000000002E-2</v>
      </c>
    </row>
    <row r="11" spans="1:26" ht="14" thickBot="1" x14ac:dyDescent="0.2">
      <c r="A11" s="18">
        <v>0.4</v>
      </c>
      <c r="B11" s="51" t="s">
        <v>42</v>
      </c>
      <c r="C11" s="61">
        <v>5</v>
      </c>
      <c r="D11" s="51" t="s">
        <v>21</v>
      </c>
      <c r="E11" s="53" t="s">
        <v>76</v>
      </c>
      <c r="F11" s="1">
        <v>5.9722222222222225E-2</v>
      </c>
      <c r="G11" s="9">
        <v>120</v>
      </c>
      <c r="H11">
        <v>837</v>
      </c>
      <c r="I11" s="9">
        <v>118.21</v>
      </c>
      <c r="J11">
        <v>10</v>
      </c>
      <c r="K11">
        <v>11</v>
      </c>
      <c r="L11" s="3">
        <v>10.746</v>
      </c>
      <c r="M11" s="8">
        <v>0.70699999999999996</v>
      </c>
      <c r="N11" s="8">
        <v>0.48199999999999998</v>
      </c>
      <c r="O11" s="7">
        <v>47.64</v>
      </c>
      <c r="P11">
        <v>9</v>
      </c>
      <c r="Q11">
        <v>81.28</v>
      </c>
      <c r="R11" s="9">
        <v>0</v>
      </c>
      <c r="S11" s="9">
        <v>0</v>
      </c>
      <c r="T11" s="9">
        <v>62.963000000000001</v>
      </c>
      <c r="U11" s="9">
        <v>35.603000000000002</v>
      </c>
      <c r="V11" s="9">
        <v>1.4339999999999999</v>
      </c>
      <c r="W11" s="9">
        <v>0</v>
      </c>
      <c r="X11" s="8">
        <v>0.25</v>
      </c>
      <c r="Y11" s="8">
        <v>1</v>
      </c>
      <c r="Z11" s="8">
        <v>0.106</v>
      </c>
    </row>
    <row r="12" spans="1:26" s="37" customFormat="1" x14ac:dyDescent="0.15">
      <c r="A12" s="42">
        <v>0.37</v>
      </c>
      <c r="B12" s="60" t="s">
        <v>42</v>
      </c>
      <c r="C12" s="63">
        <v>1</v>
      </c>
      <c r="D12" s="64" t="s">
        <v>17</v>
      </c>
      <c r="E12" s="65" t="s">
        <v>40</v>
      </c>
      <c r="F12" s="38">
        <v>0.9604166666666667</v>
      </c>
      <c r="G12" s="39">
        <v>90.03</v>
      </c>
      <c r="H12" s="37">
        <v>621</v>
      </c>
      <c r="I12" s="39">
        <v>88.68</v>
      </c>
      <c r="J12" s="37">
        <v>6</v>
      </c>
      <c r="K12" s="37">
        <v>7</v>
      </c>
      <c r="L12" s="40">
        <v>12.669</v>
      </c>
      <c r="M12" s="41">
        <v>0.78300000000000003</v>
      </c>
      <c r="N12" s="41">
        <v>0.65700000000000003</v>
      </c>
      <c r="O12" s="46">
        <v>43.37</v>
      </c>
      <c r="R12" s="39">
        <v>0</v>
      </c>
      <c r="S12" s="39">
        <v>0</v>
      </c>
      <c r="T12" s="39">
        <v>76.167000000000002</v>
      </c>
      <c r="U12" s="39">
        <v>21.577999999999999</v>
      </c>
      <c r="V12" s="39">
        <v>2.254</v>
      </c>
      <c r="W12" s="39">
        <v>0</v>
      </c>
      <c r="X12" s="41">
        <v>0.247</v>
      </c>
      <c r="Y12" s="41">
        <v>1</v>
      </c>
      <c r="Z12" s="41">
        <v>5.8999999999999997E-2</v>
      </c>
    </row>
    <row r="13" spans="1:26" s="19" customFormat="1" x14ac:dyDescent="0.15">
      <c r="A13" s="23">
        <v>0.37</v>
      </c>
      <c r="B13" s="59" t="s">
        <v>42</v>
      </c>
      <c r="C13" s="62">
        <v>2</v>
      </c>
      <c r="D13" s="52" t="s">
        <v>41</v>
      </c>
      <c r="E13" s="54" t="s">
        <v>40</v>
      </c>
      <c r="F13" s="20">
        <v>0.93055555555555547</v>
      </c>
      <c r="G13" s="27">
        <v>90.04</v>
      </c>
      <c r="H13" s="19">
        <v>613</v>
      </c>
      <c r="I13" s="27">
        <v>89.22</v>
      </c>
      <c r="J13" s="19">
        <v>2</v>
      </c>
      <c r="K13" s="19">
        <v>3</v>
      </c>
      <c r="L13" s="24">
        <v>29.74</v>
      </c>
      <c r="M13" s="28">
        <v>0.78500000000000003</v>
      </c>
      <c r="N13" s="28">
        <v>0.65200000000000002</v>
      </c>
      <c r="O13" s="36">
        <v>37.17</v>
      </c>
      <c r="P13" s="22"/>
      <c r="Q13" s="22"/>
      <c r="R13" s="27">
        <v>0</v>
      </c>
      <c r="S13" s="27">
        <v>0</v>
      </c>
      <c r="T13" s="27">
        <v>82.707999999999998</v>
      </c>
      <c r="U13" s="27">
        <v>17.292000000000002</v>
      </c>
      <c r="V13" s="27">
        <v>0</v>
      </c>
      <c r="W13" s="27">
        <v>0</v>
      </c>
      <c r="X13" s="28">
        <v>0.23899999999999999</v>
      </c>
      <c r="Y13" s="28">
        <v>1</v>
      </c>
      <c r="Z13" s="28">
        <v>3.1E-2</v>
      </c>
    </row>
    <row r="14" spans="1:26" s="19" customFormat="1" x14ac:dyDescent="0.15">
      <c r="A14" s="23">
        <v>0.37</v>
      </c>
      <c r="B14" s="59" t="s">
        <v>42</v>
      </c>
      <c r="C14" s="62">
        <v>3</v>
      </c>
      <c r="D14" s="52" t="s">
        <v>30</v>
      </c>
      <c r="E14" s="54" t="s">
        <v>40</v>
      </c>
      <c r="F14" s="20">
        <v>0.93125000000000002</v>
      </c>
      <c r="G14" s="27">
        <v>90.02</v>
      </c>
      <c r="H14" s="19">
        <v>609</v>
      </c>
      <c r="I14" s="27">
        <v>87.85</v>
      </c>
      <c r="J14" s="19">
        <v>11</v>
      </c>
      <c r="K14" s="19">
        <v>12</v>
      </c>
      <c r="L14" s="24">
        <v>7.3209999999999997</v>
      </c>
      <c r="M14" s="28">
        <v>0.78700000000000003</v>
      </c>
      <c r="N14" s="28">
        <v>0.379</v>
      </c>
      <c r="O14" s="36">
        <v>44.46</v>
      </c>
      <c r="P14" s="22"/>
      <c r="Q14" s="22"/>
      <c r="R14" s="27">
        <v>0</v>
      </c>
      <c r="S14" s="27">
        <v>0</v>
      </c>
      <c r="T14" s="27">
        <v>70.772000000000006</v>
      </c>
      <c r="U14" s="27">
        <v>27.094000000000001</v>
      </c>
      <c r="V14" s="27">
        <v>2.1349999999999998</v>
      </c>
      <c r="W14" s="27">
        <v>0</v>
      </c>
      <c r="X14" s="28">
        <v>0.22600000000000001</v>
      </c>
      <c r="Y14" s="28">
        <v>1</v>
      </c>
      <c r="Z14" s="28">
        <v>7.2999999999999995E-2</v>
      </c>
    </row>
    <row r="15" spans="1:26" s="19" customFormat="1" x14ac:dyDescent="0.15">
      <c r="A15" s="23">
        <v>0.37</v>
      </c>
      <c r="B15" s="59" t="s">
        <v>42</v>
      </c>
      <c r="C15" s="62">
        <v>4</v>
      </c>
      <c r="D15" s="52" t="s">
        <v>20</v>
      </c>
      <c r="E15" s="54" t="s">
        <v>40</v>
      </c>
      <c r="F15" s="20">
        <v>0.93263888888888891</v>
      </c>
      <c r="G15" s="27">
        <v>90.19</v>
      </c>
      <c r="H15" s="19">
        <v>615</v>
      </c>
      <c r="I15" s="27">
        <v>88.71</v>
      </c>
      <c r="J15" s="19">
        <v>7</v>
      </c>
      <c r="K15" s="19">
        <v>8</v>
      </c>
      <c r="L15" s="24">
        <v>11.089</v>
      </c>
      <c r="M15" s="28">
        <v>0.78500000000000003</v>
      </c>
      <c r="N15" s="28">
        <v>0.52600000000000002</v>
      </c>
      <c r="O15" s="36">
        <v>44.36</v>
      </c>
      <c r="P15" s="22"/>
      <c r="Q15" s="22"/>
      <c r="R15" s="27">
        <v>0</v>
      </c>
      <c r="S15" s="27">
        <v>0</v>
      </c>
      <c r="T15" s="27">
        <v>66.992000000000004</v>
      </c>
      <c r="U15" s="27">
        <v>31.382000000000001</v>
      </c>
      <c r="V15" s="27">
        <v>1.6259999999999999</v>
      </c>
      <c r="W15" s="27">
        <v>0</v>
      </c>
      <c r="X15" s="28">
        <v>0.25900000000000001</v>
      </c>
      <c r="Y15" s="28">
        <v>1</v>
      </c>
      <c r="Z15" s="28">
        <v>7.9000000000000001E-2</v>
      </c>
    </row>
    <row r="16" spans="1:26" s="19" customFormat="1" x14ac:dyDescent="0.15">
      <c r="A16" s="23">
        <v>0.37</v>
      </c>
      <c r="B16" s="59" t="s">
        <v>42</v>
      </c>
      <c r="C16" s="62">
        <v>5</v>
      </c>
      <c r="D16" s="52" t="s">
        <v>21</v>
      </c>
      <c r="E16" s="54" t="s">
        <v>40</v>
      </c>
      <c r="F16" s="20">
        <v>0.93472222222222223</v>
      </c>
      <c r="G16" s="27">
        <v>90.06</v>
      </c>
      <c r="H16" s="19">
        <v>613</v>
      </c>
      <c r="I16" s="27">
        <v>88.19</v>
      </c>
      <c r="J16" s="19">
        <v>9</v>
      </c>
      <c r="K16" s="19">
        <v>10</v>
      </c>
      <c r="L16" s="24">
        <v>8.8190000000000008</v>
      </c>
      <c r="M16" s="28">
        <v>0.78500000000000003</v>
      </c>
      <c r="N16" s="28">
        <v>0.59599999999999997</v>
      </c>
      <c r="O16" s="36">
        <v>45.62</v>
      </c>
      <c r="P16" s="22"/>
      <c r="Q16" s="22"/>
      <c r="R16" s="27">
        <v>0</v>
      </c>
      <c r="S16" s="27">
        <v>0</v>
      </c>
      <c r="T16" s="27">
        <v>67.046999999999997</v>
      </c>
      <c r="U16" s="27">
        <v>30.015999999999998</v>
      </c>
      <c r="V16" s="27">
        <v>2.9359999999999999</v>
      </c>
      <c r="W16" s="27">
        <v>0</v>
      </c>
      <c r="X16" s="28">
        <v>0.26600000000000001</v>
      </c>
      <c r="Y16" s="28">
        <v>1</v>
      </c>
      <c r="Z16" s="28">
        <v>9.1999999999999998E-2</v>
      </c>
    </row>
    <row r="17" spans="1:26" x14ac:dyDescent="0.15">
      <c r="A17" s="18">
        <v>0.34</v>
      </c>
      <c r="B17" s="51" t="s">
        <v>42</v>
      </c>
      <c r="C17" s="61">
        <v>1</v>
      </c>
      <c r="D17" s="51" t="s">
        <v>17</v>
      </c>
      <c r="E17" s="53" t="s">
        <v>40</v>
      </c>
      <c r="F17" s="1">
        <v>8.3333333333333329E-2</v>
      </c>
      <c r="G17" s="9">
        <v>60.04</v>
      </c>
      <c r="H17">
        <v>415</v>
      </c>
      <c r="I17" s="9">
        <v>59.01</v>
      </c>
      <c r="J17">
        <v>4</v>
      </c>
      <c r="K17">
        <v>5</v>
      </c>
      <c r="L17" s="3">
        <v>11.802</v>
      </c>
      <c r="M17" s="8">
        <v>0.85499999999999998</v>
      </c>
      <c r="N17" s="8">
        <v>0.51100000000000001</v>
      </c>
      <c r="O17" s="7">
        <v>53.74</v>
      </c>
      <c r="R17" s="9">
        <v>0</v>
      </c>
      <c r="S17" s="9">
        <v>0</v>
      </c>
      <c r="T17" s="9">
        <v>65.783000000000001</v>
      </c>
      <c r="U17" s="9">
        <v>34.216999999999999</v>
      </c>
      <c r="V17" s="9">
        <v>0</v>
      </c>
      <c r="W17" s="9">
        <v>0</v>
      </c>
      <c r="X17" s="8">
        <v>0.23200000000000001</v>
      </c>
      <c r="Y17" s="8">
        <v>1</v>
      </c>
      <c r="Z17" s="8">
        <v>8.5000000000000006E-2</v>
      </c>
    </row>
    <row r="18" spans="1:26" x14ac:dyDescent="0.15">
      <c r="A18" s="18">
        <v>0.34</v>
      </c>
      <c r="B18" s="51" t="s">
        <v>42</v>
      </c>
      <c r="C18" s="61">
        <v>2</v>
      </c>
      <c r="D18" s="51" t="s">
        <v>30</v>
      </c>
      <c r="E18" s="53" t="s">
        <v>40</v>
      </c>
      <c r="F18" s="1">
        <v>8.5416666666666655E-2</v>
      </c>
      <c r="G18" s="9">
        <v>60</v>
      </c>
      <c r="H18">
        <v>412</v>
      </c>
      <c r="I18" s="9">
        <v>58.7</v>
      </c>
      <c r="J18">
        <v>7</v>
      </c>
      <c r="K18">
        <v>8</v>
      </c>
      <c r="L18" s="3">
        <v>7.3380000000000001</v>
      </c>
      <c r="M18" s="8">
        <v>0.85599999999999998</v>
      </c>
      <c r="N18" s="8">
        <v>0.50900000000000001</v>
      </c>
      <c r="O18" s="26">
        <v>41.37</v>
      </c>
      <c r="P18" s="2"/>
      <c r="Q18" s="2"/>
      <c r="R18" s="9">
        <v>0</v>
      </c>
      <c r="S18" s="9">
        <v>0</v>
      </c>
      <c r="T18" s="9">
        <v>78.641000000000005</v>
      </c>
      <c r="U18" s="9">
        <v>21.117000000000001</v>
      </c>
      <c r="V18" s="9">
        <v>0.24299999999999999</v>
      </c>
      <c r="W18" s="9">
        <v>0</v>
      </c>
      <c r="X18" s="8">
        <v>0.253</v>
      </c>
      <c r="Y18" s="8">
        <v>1</v>
      </c>
      <c r="Z18" s="8">
        <v>4.2000000000000003E-2</v>
      </c>
    </row>
    <row r="19" spans="1:26" x14ac:dyDescent="0.15">
      <c r="A19" s="18">
        <v>0.34</v>
      </c>
      <c r="B19" s="51" t="s">
        <v>42</v>
      </c>
      <c r="C19" s="61">
        <v>3</v>
      </c>
      <c r="D19" s="51" t="s">
        <v>21</v>
      </c>
      <c r="E19" s="53" t="s">
        <v>40</v>
      </c>
      <c r="F19" s="1">
        <v>8.9583333333333334E-2</v>
      </c>
      <c r="G19" s="9">
        <v>60.13</v>
      </c>
      <c r="H19">
        <v>432</v>
      </c>
      <c r="I19" s="9">
        <v>59.2</v>
      </c>
      <c r="J19">
        <v>4</v>
      </c>
      <c r="K19">
        <v>5</v>
      </c>
      <c r="L19" s="3">
        <v>11.84</v>
      </c>
      <c r="M19" s="8">
        <v>0.84899999999999998</v>
      </c>
      <c r="N19" s="8">
        <v>0.52400000000000002</v>
      </c>
      <c r="O19" s="26">
        <v>54.13</v>
      </c>
      <c r="P19" s="2"/>
      <c r="Q19" s="2"/>
      <c r="R19" s="9">
        <v>0</v>
      </c>
      <c r="S19" s="9">
        <v>0</v>
      </c>
      <c r="T19" s="9">
        <v>57.639000000000003</v>
      </c>
      <c r="U19" s="9">
        <v>42.360999999999997</v>
      </c>
      <c r="V19" s="9">
        <v>0</v>
      </c>
      <c r="W19" s="9">
        <v>0</v>
      </c>
      <c r="X19" s="8">
        <v>0.23300000000000001</v>
      </c>
      <c r="Y19" s="8">
        <v>1</v>
      </c>
      <c r="Z19" s="8">
        <v>0.108</v>
      </c>
    </row>
    <row r="20" spans="1:26" x14ac:dyDescent="0.15">
      <c r="A20" s="18">
        <v>0.34</v>
      </c>
      <c r="B20" s="51" t="s">
        <v>42</v>
      </c>
      <c r="C20" s="61">
        <v>4</v>
      </c>
      <c r="D20" s="51" t="s">
        <v>22</v>
      </c>
      <c r="E20" s="53" t="s">
        <v>40</v>
      </c>
      <c r="F20" s="1">
        <v>9.0972222222222218E-2</v>
      </c>
      <c r="G20" s="9">
        <v>60.06</v>
      </c>
      <c r="H20">
        <v>416</v>
      </c>
      <c r="I20" s="9">
        <v>57.84</v>
      </c>
      <c r="J20">
        <v>12</v>
      </c>
      <c r="K20">
        <v>13</v>
      </c>
      <c r="L20" s="3">
        <v>4.4489999999999998</v>
      </c>
      <c r="M20" s="8">
        <v>0.85399999999999998</v>
      </c>
      <c r="N20" s="8">
        <v>0.51200000000000001</v>
      </c>
      <c r="O20" s="26">
        <v>55.07</v>
      </c>
      <c r="P20" s="2"/>
      <c r="Q20" s="2"/>
      <c r="R20" s="9">
        <v>0</v>
      </c>
      <c r="S20" s="9">
        <v>0</v>
      </c>
      <c r="T20" s="9">
        <v>61.298000000000002</v>
      </c>
      <c r="U20" s="9">
        <v>38.701999999999998</v>
      </c>
      <c r="V20" s="9">
        <v>0</v>
      </c>
      <c r="W20" s="9">
        <v>0</v>
      </c>
      <c r="X20" s="8">
        <v>0.23100000000000001</v>
      </c>
      <c r="Y20" s="8">
        <v>1</v>
      </c>
      <c r="Z20" s="8">
        <v>0.10100000000000001</v>
      </c>
    </row>
    <row r="21" spans="1:26" x14ac:dyDescent="0.15">
      <c r="A21" s="18">
        <v>0.34</v>
      </c>
      <c r="B21" s="51" t="s">
        <v>42</v>
      </c>
      <c r="C21" s="61">
        <v>5</v>
      </c>
      <c r="D21" s="51" t="s">
        <v>31</v>
      </c>
      <c r="E21" s="53" t="s">
        <v>40</v>
      </c>
      <c r="F21" s="1">
        <v>9.1666666666666674E-2</v>
      </c>
      <c r="G21" s="9">
        <v>60.11</v>
      </c>
      <c r="H21">
        <v>415</v>
      </c>
      <c r="I21" s="9">
        <v>59.17</v>
      </c>
      <c r="J21">
        <v>4</v>
      </c>
      <c r="K21">
        <v>5</v>
      </c>
      <c r="L21" s="3">
        <v>11.834</v>
      </c>
      <c r="M21" s="8">
        <v>0.85499999999999998</v>
      </c>
      <c r="N21" s="8">
        <v>0.51100000000000001</v>
      </c>
      <c r="O21" s="26">
        <v>45.96</v>
      </c>
      <c r="P21" s="2"/>
      <c r="Q21" s="2"/>
      <c r="R21" s="9">
        <v>0</v>
      </c>
      <c r="S21" s="9">
        <v>0</v>
      </c>
      <c r="T21" s="9">
        <v>77.349000000000004</v>
      </c>
      <c r="U21" s="9">
        <v>22.651</v>
      </c>
      <c r="V21" s="9">
        <v>0</v>
      </c>
      <c r="W21" s="9">
        <v>0</v>
      </c>
      <c r="X21" s="8">
        <v>0.23300000000000001</v>
      </c>
      <c r="Y21" s="8">
        <v>1</v>
      </c>
      <c r="Z21" s="8">
        <v>4.4999999999999998E-2</v>
      </c>
    </row>
    <row r="22" spans="1:26" s="19" customFormat="1" x14ac:dyDescent="0.15">
      <c r="A22" s="23">
        <v>0.31</v>
      </c>
      <c r="B22" s="59" t="s">
        <v>42</v>
      </c>
      <c r="C22" s="62">
        <v>1</v>
      </c>
      <c r="D22" s="52" t="s">
        <v>41</v>
      </c>
      <c r="E22" s="54" t="s">
        <v>40</v>
      </c>
      <c r="F22" s="20">
        <v>9.6527777777777768E-2</v>
      </c>
      <c r="G22" s="27">
        <v>60.02</v>
      </c>
      <c r="H22" s="19">
        <v>417</v>
      </c>
      <c r="I22" s="27">
        <v>59.07</v>
      </c>
      <c r="J22" s="19">
        <v>4</v>
      </c>
      <c r="K22" s="19">
        <v>5</v>
      </c>
      <c r="L22" s="24">
        <v>11.814</v>
      </c>
      <c r="M22" s="28">
        <v>0.85399999999999998</v>
      </c>
      <c r="N22" s="28">
        <v>0.51300000000000001</v>
      </c>
      <c r="O22" s="36">
        <v>53.64</v>
      </c>
      <c r="P22" s="22"/>
      <c r="Q22" s="22"/>
      <c r="R22" s="27">
        <v>0</v>
      </c>
      <c r="S22" s="27">
        <v>0</v>
      </c>
      <c r="T22" s="27">
        <v>69.064999999999998</v>
      </c>
      <c r="U22" s="27">
        <v>30.934999999999999</v>
      </c>
      <c r="V22" s="27">
        <v>0</v>
      </c>
      <c r="W22" s="27">
        <v>0</v>
      </c>
      <c r="X22" s="28">
        <v>0.23</v>
      </c>
      <c r="Y22" s="28">
        <v>1</v>
      </c>
      <c r="Z22" s="28">
        <v>6.0999999999999999E-2</v>
      </c>
    </row>
    <row r="23" spans="1:26" s="19" customFormat="1" x14ac:dyDescent="0.15">
      <c r="A23" s="23">
        <v>0.31</v>
      </c>
      <c r="B23" s="59" t="s">
        <v>42</v>
      </c>
      <c r="C23" s="62">
        <v>2</v>
      </c>
      <c r="D23" s="52" t="s">
        <v>30</v>
      </c>
      <c r="E23" s="54" t="s">
        <v>40</v>
      </c>
      <c r="F23" s="20">
        <v>9.7916666666666666E-2</v>
      </c>
      <c r="G23" s="27">
        <v>60.01</v>
      </c>
      <c r="H23" s="19">
        <v>415</v>
      </c>
      <c r="I23" s="27">
        <v>59.05</v>
      </c>
      <c r="J23" s="19">
        <v>4</v>
      </c>
      <c r="K23" s="19">
        <v>5</v>
      </c>
      <c r="L23" s="24">
        <v>11.81</v>
      </c>
      <c r="M23" s="28">
        <v>0.85499999999999998</v>
      </c>
      <c r="N23" s="28">
        <v>0.51100000000000001</v>
      </c>
      <c r="O23" s="36">
        <v>47.08</v>
      </c>
      <c r="P23" s="22"/>
      <c r="Q23" s="22"/>
      <c r="R23" s="27">
        <v>0</v>
      </c>
      <c r="S23" s="27">
        <v>0</v>
      </c>
      <c r="T23" s="27">
        <v>83.855000000000004</v>
      </c>
      <c r="U23" s="27">
        <v>16.145</v>
      </c>
      <c r="V23" s="27">
        <v>0</v>
      </c>
      <c r="W23" s="27">
        <v>0</v>
      </c>
      <c r="X23" s="28">
        <v>0.23200000000000001</v>
      </c>
      <c r="Y23" s="28">
        <v>1</v>
      </c>
      <c r="Z23" s="28">
        <v>2.4E-2</v>
      </c>
    </row>
    <row r="24" spans="1:26" s="19" customFormat="1" x14ac:dyDescent="0.15">
      <c r="A24" s="23">
        <v>0.31</v>
      </c>
      <c r="B24" s="59" t="s">
        <v>42</v>
      </c>
      <c r="C24" s="62">
        <v>3</v>
      </c>
      <c r="D24" s="52" t="s">
        <v>20</v>
      </c>
      <c r="E24" s="54" t="s">
        <v>40</v>
      </c>
      <c r="F24" s="20">
        <v>9.930555555555555E-2</v>
      </c>
      <c r="G24" s="27">
        <v>60.02</v>
      </c>
      <c r="H24" s="19">
        <v>417</v>
      </c>
      <c r="I24" s="27">
        <v>58.88</v>
      </c>
      <c r="J24" s="19">
        <v>4</v>
      </c>
      <c r="K24" s="19">
        <v>5</v>
      </c>
      <c r="L24" s="24">
        <v>11.776</v>
      </c>
      <c r="M24" s="28">
        <v>0.85399999999999998</v>
      </c>
      <c r="N24" s="28">
        <v>0.51300000000000001</v>
      </c>
      <c r="O24" s="36">
        <v>58.51</v>
      </c>
      <c r="P24" s="22"/>
      <c r="Q24" s="22"/>
      <c r="R24" s="27">
        <v>0</v>
      </c>
      <c r="S24" s="27">
        <v>0</v>
      </c>
      <c r="T24" s="27">
        <v>62.83</v>
      </c>
      <c r="U24" s="27">
        <v>37.17</v>
      </c>
      <c r="V24" s="27">
        <v>0</v>
      </c>
      <c r="W24" s="27">
        <v>0</v>
      </c>
      <c r="X24" s="28">
        <v>0.23799999999999999</v>
      </c>
      <c r="Y24" s="28">
        <v>1</v>
      </c>
      <c r="Z24" s="28">
        <v>8.3000000000000004E-2</v>
      </c>
    </row>
    <row r="25" spans="1:26" s="19" customFormat="1" x14ac:dyDescent="0.15">
      <c r="A25" s="23">
        <v>0.31</v>
      </c>
      <c r="B25" s="59" t="s">
        <v>42</v>
      </c>
      <c r="C25" s="62">
        <v>4</v>
      </c>
      <c r="D25" s="52" t="s">
        <v>21</v>
      </c>
      <c r="E25" s="54" t="s">
        <v>40</v>
      </c>
      <c r="F25" s="20">
        <v>0.10069444444444443</v>
      </c>
      <c r="G25" s="27">
        <v>60.13</v>
      </c>
      <c r="H25" s="19">
        <v>425</v>
      </c>
      <c r="I25" s="27">
        <v>59.07</v>
      </c>
      <c r="J25" s="19">
        <v>5</v>
      </c>
      <c r="K25" s="19">
        <v>6</v>
      </c>
      <c r="L25" s="24">
        <v>9.8450000000000006</v>
      </c>
      <c r="M25" s="28">
        <v>0.85099999999999998</v>
      </c>
      <c r="N25" s="28">
        <v>0.51900000000000002</v>
      </c>
      <c r="O25" s="36">
        <v>43.37</v>
      </c>
      <c r="P25" s="22"/>
      <c r="Q25" s="22"/>
      <c r="R25" s="27">
        <v>0</v>
      </c>
      <c r="S25" s="27">
        <v>0</v>
      </c>
      <c r="T25" s="27">
        <v>79.528999999999996</v>
      </c>
      <c r="U25" s="27">
        <v>20.471</v>
      </c>
      <c r="V25" s="27">
        <v>0</v>
      </c>
      <c r="W25" s="27">
        <v>0</v>
      </c>
      <c r="X25" s="28">
        <v>0.255</v>
      </c>
      <c r="Y25" s="28">
        <v>1</v>
      </c>
      <c r="Z25" s="28">
        <v>4.2000000000000003E-2</v>
      </c>
    </row>
    <row r="26" spans="1:26" s="19" customFormat="1" x14ac:dyDescent="0.15">
      <c r="A26" s="23">
        <v>0.31</v>
      </c>
      <c r="B26" s="59" t="s">
        <v>42</v>
      </c>
      <c r="C26" s="62">
        <v>5</v>
      </c>
      <c r="D26" s="52" t="s">
        <v>21</v>
      </c>
      <c r="E26" s="54" t="s">
        <v>40</v>
      </c>
      <c r="F26" s="20">
        <v>0.1013888888888889</v>
      </c>
      <c r="G26" s="27">
        <v>60.12</v>
      </c>
      <c r="H26" s="19">
        <v>410</v>
      </c>
      <c r="I26" s="27">
        <v>59.32</v>
      </c>
      <c r="J26" s="19">
        <v>2</v>
      </c>
      <c r="K26" s="19">
        <v>3</v>
      </c>
      <c r="L26" s="24">
        <v>19.773</v>
      </c>
      <c r="M26" s="28">
        <v>0.85699999999999998</v>
      </c>
      <c r="N26" s="28">
        <v>0.50800000000000001</v>
      </c>
      <c r="O26" s="36">
        <v>46.46</v>
      </c>
      <c r="P26" s="22"/>
      <c r="Q26" s="22"/>
      <c r="R26" s="27">
        <v>0</v>
      </c>
      <c r="S26" s="27">
        <v>0</v>
      </c>
      <c r="T26" s="27">
        <v>82.194999999999993</v>
      </c>
      <c r="U26" s="27">
        <v>17.805</v>
      </c>
      <c r="V26" s="27">
        <v>0</v>
      </c>
      <c r="W26" s="27">
        <v>0</v>
      </c>
      <c r="X26" s="28">
        <v>0.24</v>
      </c>
      <c r="Y26" s="28">
        <v>1</v>
      </c>
      <c r="Z26" s="28">
        <v>2.5999999999999999E-2</v>
      </c>
    </row>
    <row r="27" spans="1:26" x14ac:dyDescent="0.15">
      <c r="A27" s="18">
        <v>0.28000000000000003</v>
      </c>
      <c r="B27" s="51" t="s">
        <v>42</v>
      </c>
      <c r="C27" s="61">
        <v>1</v>
      </c>
      <c r="D27" s="51" t="s">
        <v>41</v>
      </c>
      <c r="E27" s="53" t="s">
        <v>40</v>
      </c>
      <c r="F27" s="1">
        <v>0.74305555555555547</v>
      </c>
      <c r="G27" s="9">
        <v>90.03</v>
      </c>
      <c r="H27">
        <v>620</v>
      </c>
      <c r="I27" s="9">
        <v>86.91</v>
      </c>
      <c r="J27">
        <v>19</v>
      </c>
      <c r="K27">
        <v>20</v>
      </c>
      <c r="L27" s="3">
        <v>4.3460000000000001</v>
      </c>
      <c r="M27" s="8">
        <v>0.78300000000000003</v>
      </c>
      <c r="N27" s="8">
        <v>0.65600000000000003</v>
      </c>
      <c r="O27" s="26">
        <v>50.28</v>
      </c>
      <c r="P27" s="2"/>
      <c r="Q27" s="2"/>
      <c r="R27" s="9">
        <v>0</v>
      </c>
      <c r="S27" s="9">
        <v>0</v>
      </c>
      <c r="T27" s="9">
        <v>86.451999999999998</v>
      </c>
      <c r="U27" s="9">
        <v>13.548</v>
      </c>
      <c r="V27" s="9">
        <v>0</v>
      </c>
      <c r="W27" s="9">
        <v>0</v>
      </c>
      <c r="X27" s="8">
        <v>0.27500000000000002</v>
      </c>
      <c r="Y27" s="8">
        <v>1</v>
      </c>
      <c r="Z27" s="8">
        <v>2.4E-2</v>
      </c>
    </row>
    <row r="28" spans="1:26" x14ac:dyDescent="0.15">
      <c r="A28" s="18">
        <v>0.28000000000000003</v>
      </c>
      <c r="B28" s="51" t="s">
        <v>42</v>
      </c>
      <c r="C28" s="61">
        <v>2</v>
      </c>
      <c r="D28" s="51" t="s">
        <v>30</v>
      </c>
      <c r="E28" s="53" t="s">
        <v>40</v>
      </c>
      <c r="F28" s="1">
        <v>0.74444444444444446</v>
      </c>
      <c r="G28" s="9">
        <v>90.01</v>
      </c>
      <c r="H28">
        <v>627</v>
      </c>
      <c r="I28" s="9">
        <v>88.86</v>
      </c>
      <c r="J28">
        <v>5</v>
      </c>
      <c r="K28">
        <v>6</v>
      </c>
      <c r="L28" s="3">
        <v>14.81</v>
      </c>
      <c r="M28" s="8">
        <v>0.78100000000000003</v>
      </c>
      <c r="N28" s="8">
        <v>0.66</v>
      </c>
      <c r="O28" s="26">
        <v>58.9</v>
      </c>
      <c r="P28" s="2"/>
      <c r="Q28" s="2"/>
      <c r="R28" s="9">
        <v>0</v>
      </c>
      <c r="S28" s="9">
        <v>0</v>
      </c>
      <c r="T28" s="9">
        <v>79.266000000000005</v>
      </c>
      <c r="U28" s="9">
        <v>20.734000000000002</v>
      </c>
      <c r="V28" s="9">
        <v>0</v>
      </c>
      <c r="W28" s="9">
        <v>0</v>
      </c>
      <c r="X28" s="8">
        <v>0.251</v>
      </c>
      <c r="Y28" s="8">
        <v>1</v>
      </c>
      <c r="Z28" s="8">
        <v>3.5999999999999997E-2</v>
      </c>
    </row>
    <row r="29" spans="1:26" x14ac:dyDescent="0.15">
      <c r="A29" s="18">
        <v>0.28000000000000003</v>
      </c>
      <c r="B29" s="51" t="s">
        <v>42</v>
      </c>
      <c r="C29" s="61">
        <v>3</v>
      </c>
      <c r="D29" s="51" t="s">
        <v>20</v>
      </c>
      <c r="E29" s="53" t="s">
        <v>40</v>
      </c>
      <c r="F29" s="1">
        <v>0.74583333333333324</v>
      </c>
      <c r="G29" s="9">
        <v>90.01</v>
      </c>
      <c r="H29">
        <v>630</v>
      </c>
      <c r="I29" s="9">
        <v>88.3</v>
      </c>
      <c r="J29">
        <v>9</v>
      </c>
      <c r="K29">
        <v>10</v>
      </c>
      <c r="L29" s="3">
        <v>8.83</v>
      </c>
      <c r="M29" s="8">
        <v>0.78</v>
      </c>
      <c r="N29" s="8">
        <v>0.66100000000000003</v>
      </c>
      <c r="O29" s="26">
        <v>56.68</v>
      </c>
      <c r="P29" s="2"/>
      <c r="Q29" s="2"/>
      <c r="R29" s="9">
        <v>0</v>
      </c>
      <c r="S29" s="9">
        <v>0</v>
      </c>
      <c r="T29" s="9">
        <v>80.635000000000005</v>
      </c>
      <c r="U29" s="9">
        <v>19.364999999999998</v>
      </c>
      <c r="V29" s="9">
        <v>0</v>
      </c>
      <c r="W29" s="9">
        <v>0</v>
      </c>
      <c r="X29" s="8">
        <v>0.27200000000000002</v>
      </c>
      <c r="Y29" s="8">
        <v>1</v>
      </c>
      <c r="Z29" s="8">
        <v>3.6999999999999998E-2</v>
      </c>
    </row>
    <row r="30" spans="1:26" x14ac:dyDescent="0.15">
      <c r="A30" s="18">
        <v>0.28000000000000003</v>
      </c>
      <c r="B30" s="51" t="s">
        <v>42</v>
      </c>
      <c r="C30" s="61">
        <v>4</v>
      </c>
      <c r="D30" s="51" t="s">
        <v>21</v>
      </c>
      <c r="E30" s="53" t="s">
        <v>40</v>
      </c>
      <c r="F30" s="1">
        <v>0.74722222222222223</v>
      </c>
      <c r="G30" s="9">
        <v>90.02</v>
      </c>
      <c r="H30">
        <v>614</v>
      </c>
      <c r="I30" s="9">
        <v>89.22</v>
      </c>
      <c r="J30">
        <v>3</v>
      </c>
      <c r="K30">
        <v>4</v>
      </c>
      <c r="L30" s="3">
        <v>22.305</v>
      </c>
      <c r="M30" s="8">
        <v>0.78500000000000003</v>
      </c>
      <c r="N30" s="8">
        <v>0.65300000000000002</v>
      </c>
      <c r="O30" s="26">
        <v>59.44</v>
      </c>
      <c r="P30" s="2"/>
      <c r="Q30" s="2"/>
      <c r="R30" s="9">
        <v>0</v>
      </c>
      <c r="S30" s="9">
        <v>0</v>
      </c>
      <c r="T30" s="9">
        <v>78.013000000000005</v>
      </c>
      <c r="U30" s="9">
        <v>21.986999999999998</v>
      </c>
      <c r="V30" s="9">
        <v>0</v>
      </c>
      <c r="W30" s="9">
        <v>0</v>
      </c>
      <c r="X30" s="8">
        <v>0.247</v>
      </c>
      <c r="Y30" s="8">
        <v>1</v>
      </c>
      <c r="Z30" s="8">
        <v>0.04</v>
      </c>
    </row>
    <row r="31" spans="1:26" x14ac:dyDescent="0.15">
      <c r="A31" s="18">
        <v>0.28000000000000003</v>
      </c>
      <c r="B31" s="51" t="s">
        <v>42</v>
      </c>
      <c r="C31" s="61">
        <v>5</v>
      </c>
      <c r="D31" s="51" t="s">
        <v>21</v>
      </c>
      <c r="E31" s="53" t="s">
        <v>40</v>
      </c>
      <c r="F31" s="1">
        <v>0.74930555555555556</v>
      </c>
      <c r="G31" s="9">
        <v>90.04</v>
      </c>
      <c r="H31">
        <v>621</v>
      </c>
      <c r="I31" s="9">
        <v>88.3</v>
      </c>
      <c r="J31">
        <v>9</v>
      </c>
      <c r="K31">
        <v>10</v>
      </c>
      <c r="L31" s="3">
        <v>8.83</v>
      </c>
      <c r="M31" s="8">
        <v>0.78300000000000003</v>
      </c>
      <c r="N31" s="8">
        <v>0.45</v>
      </c>
      <c r="O31" s="26">
        <v>32.25</v>
      </c>
      <c r="P31" s="2"/>
      <c r="Q31" s="2"/>
      <c r="R31" s="9">
        <v>0</v>
      </c>
      <c r="S31" s="9">
        <v>0</v>
      </c>
      <c r="T31" s="9">
        <v>93.881</v>
      </c>
      <c r="U31" s="9">
        <v>6.1189999999999998</v>
      </c>
      <c r="V31" s="9">
        <v>0</v>
      </c>
      <c r="W31" s="9">
        <v>0</v>
      </c>
      <c r="X31" s="8">
        <v>0.25800000000000001</v>
      </c>
      <c r="Y31" s="8">
        <v>1</v>
      </c>
      <c r="Z31" s="8">
        <v>1.4E-2</v>
      </c>
    </row>
    <row r="32" spans="1:26" s="19" customFormat="1" x14ac:dyDescent="0.15">
      <c r="A32" s="23">
        <v>0.25</v>
      </c>
      <c r="B32" s="59" t="s">
        <v>42</v>
      </c>
      <c r="C32" s="62">
        <v>1</v>
      </c>
      <c r="D32" s="52" t="s">
        <v>17</v>
      </c>
      <c r="E32" s="54" t="s">
        <v>40</v>
      </c>
      <c r="F32" s="20">
        <v>0.75277777777777777</v>
      </c>
      <c r="G32" s="27">
        <v>90.02</v>
      </c>
      <c r="H32" s="19">
        <v>622</v>
      </c>
      <c r="I32" s="27">
        <v>88.56</v>
      </c>
      <c r="J32" s="19">
        <v>6</v>
      </c>
      <c r="K32" s="19">
        <v>7</v>
      </c>
      <c r="L32" s="24">
        <v>12.651</v>
      </c>
      <c r="M32" s="28">
        <v>0.78200000000000003</v>
      </c>
      <c r="N32" s="28">
        <v>0.65700000000000003</v>
      </c>
      <c r="O32" s="36">
        <v>48.09</v>
      </c>
      <c r="P32" s="22"/>
      <c r="Q32" s="22"/>
      <c r="R32" s="27">
        <v>0</v>
      </c>
      <c r="S32" s="27">
        <v>0</v>
      </c>
      <c r="T32" s="27">
        <v>100</v>
      </c>
      <c r="U32" s="27">
        <v>0</v>
      </c>
      <c r="V32" s="27">
        <v>0</v>
      </c>
      <c r="W32" s="27">
        <v>0</v>
      </c>
      <c r="X32" s="28">
        <v>0.24199999999999999</v>
      </c>
      <c r="Y32" s="28">
        <v>1</v>
      </c>
      <c r="Z32" s="28">
        <v>0</v>
      </c>
    </row>
    <row r="33" spans="1:26" s="19" customFormat="1" x14ac:dyDescent="0.15">
      <c r="A33" s="23">
        <v>0.25</v>
      </c>
      <c r="B33" s="59" t="s">
        <v>42</v>
      </c>
      <c r="C33" s="62">
        <v>2</v>
      </c>
      <c r="D33" s="52" t="s">
        <v>41</v>
      </c>
      <c r="E33" s="54" t="s">
        <v>40</v>
      </c>
      <c r="F33" s="20">
        <v>0.75416666666666676</v>
      </c>
      <c r="G33" s="27">
        <v>90.06</v>
      </c>
      <c r="H33" s="19">
        <v>631</v>
      </c>
      <c r="I33" s="27">
        <v>88.77</v>
      </c>
      <c r="J33" s="19">
        <v>5</v>
      </c>
      <c r="K33" s="19">
        <v>6</v>
      </c>
      <c r="L33" s="24">
        <v>14.795</v>
      </c>
      <c r="M33" s="28">
        <v>0.77900000000000003</v>
      </c>
      <c r="N33" s="28">
        <v>0.66200000000000003</v>
      </c>
      <c r="O33" s="36">
        <v>61.63</v>
      </c>
      <c r="P33" s="22"/>
      <c r="Q33" s="22"/>
      <c r="R33" s="27">
        <v>0</v>
      </c>
      <c r="S33" s="27">
        <v>0</v>
      </c>
      <c r="T33" s="27">
        <v>85.578000000000003</v>
      </c>
      <c r="U33" s="27">
        <v>14.422000000000001</v>
      </c>
      <c r="V33" s="27">
        <v>0</v>
      </c>
      <c r="W33" s="27">
        <v>0</v>
      </c>
      <c r="X33" s="28">
        <v>0.26300000000000001</v>
      </c>
      <c r="Y33" s="28">
        <v>0.999</v>
      </c>
      <c r="Z33" s="28">
        <v>0.02</v>
      </c>
    </row>
    <row r="34" spans="1:26" s="19" customFormat="1" x14ac:dyDescent="0.15">
      <c r="A34" s="23">
        <v>0.25</v>
      </c>
      <c r="B34" s="59" t="s">
        <v>42</v>
      </c>
      <c r="C34" s="62">
        <v>3</v>
      </c>
      <c r="D34" s="52" t="s">
        <v>30</v>
      </c>
      <c r="E34" s="54" t="s">
        <v>40</v>
      </c>
      <c r="F34" s="20">
        <v>0.7583333333333333</v>
      </c>
      <c r="G34" s="27">
        <v>90.04</v>
      </c>
      <c r="H34" s="19">
        <v>627</v>
      </c>
      <c r="I34" s="27">
        <v>89.03</v>
      </c>
      <c r="J34" s="19">
        <v>4</v>
      </c>
      <c r="K34" s="19">
        <v>5</v>
      </c>
      <c r="L34" s="24">
        <v>17.806000000000001</v>
      </c>
      <c r="M34" s="28">
        <v>0.78100000000000003</v>
      </c>
      <c r="N34" s="28">
        <v>0.66</v>
      </c>
      <c r="O34" s="36">
        <v>60.41</v>
      </c>
      <c r="P34" s="22"/>
      <c r="Q34" s="22"/>
      <c r="R34" s="27">
        <v>0</v>
      </c>
      <c r="S34" s="27">
        <v>0</v>
      </c>
      <c r="T34" s="27">
        <v>86.921999999999997</v>
      </c>
      <c r="U34" s="27">
        <v>13.077999999999999</v>
      </c>
      <c r="V34" s="27">
        <v>0</v>
      </c>
      <c r="W34" s="27">
        <v>0</v>
      </c>
      <c r="X34" s="28">
        <v>0.251</v>
      </c>
      <c r="Y34" s="28">
        <v>0.999</v>
      </c>
      <c r="Z34" s="28">
        <v>0.02</v>
      </c>
    </row>
    <row r="35" spans="1:26" s="19" customFormat="1" x14ac:dyDescent="0.15">
      <c r="A35" s="23">
        <v>0.25</v>
      </c>
      <c r="B35" s="59" t="s">
        <v>42</v>
      </c>
      <c r="C35" s="62">
        <v>4</v>
      </c>
      <c r="D35" s="52" t="s">
        <v>20</v>
      </c>
      <c r="E35" s="54" t="s">
        <v>40</v>
      </c>
      <c r="F35" s="20">
        <v>0.76388888888888884</v>
      </c>
      <c r="G35" s="27">
        <v>90.04</v>
      </c>
      <c r="H35" s="19">
        <v>630</v>
      </c>
      <c r="I35" s="27">
        <v>88.18</v>
      </c>
      <c r="J35" s="19">
        <v>9</v>
      </c>
      <c r="K35" s="19">
        <v>10</v>
      </c>
      <c r="L35" s="24">
        <v>8.8179999999999996</v>
      </c>
      <c r="M35" s="28">
        <v>0.78</v>
      </c>
      <c r="N35" s="28">
        <v>0.64100000000000001</v>
      </c>
      <c r="O35" s="36">
        <v>46.42</v>
      </c>
      <c r="P35" s="22"/>
      <c r="Q35" s="22"/>
      <c r="R35" s="27">
        <v>0</v>
      </c>
      <c r="S35" s="27">
        <v>0</v>
      </c>
      <c r="T35" s="27">
        <v>95.555999999999997</v>
      </c>
      <c r="U35" s="27">
        <v>4.444</v>
      </c>
      <c r="V35" s="27">
        <v>0</v>
      </c>
      <c r="W35" s="27">
        <v>0</v>
      </c>
      <c r="X35" s="28">
        <v>0.27500000000000002</v>
      </c>
      <c r="Y35" s="28">
        <v>1</v>
      </c>
      <c r="Z35" s="28">
        <v>6.0000000000000001E-3</v>
      </c>
    </row>
    <row r="36" spans="1:26" s="19" customFormat="1" x14ac:dyDescent="0.15">
      <c r="A36" s="23">
        <v>0.25</v>
      </c>
      <c r="B36" s="59" t="s">
        <v>42</v>
      </c>
      <c r="C36" s="62">
        <v>5</v>
      </c>
      <c r="D36" s="52" t="s">
        <v>21</v>
      </c>
      <c r="E36" s="54" t="s">
        <v>40</v>
      </c>
      <c r="F36" s="20">
        <v>0.76875000000000004</v>
      </c>
      <c r="G36" s="27">
        <v>90.06</v>
      </c>
      <c r="H36" s="19">
        <v>621</v>
      </c>
      <c r="I36" s="27">
        <v>88.6</v>
      </c>
      <c r="J36" s="19">
        <v>7</v>
      </c>
      <c r="K36" s="19">
        <v>8</v>
      </c>
      <c r="L36" s="24">
        <v>11.074999999999999</v>
      </c>
      <c r="M36" s="28">
        <v>0.78300000000000003</v>
      </c>
      <c r="N36" s="28">
        <v>0.65700000000000003</v>
      </c>
      <c r="O36" s="36">
        <v>60.53</v>
      </c>
      <c r="P36" s="22"/>
      <c r="Q36" s="22"/>
      <c r="R36" s="27">
        <v>0</v>
      </c>
      <c r="S36" s="27">
        <v>0</v>
      </c>
      <c r="T36" s="27">
        <v>88.084000000000003</v>
      </c>
      <c r="U36" s="27">
        <v>11.916</v>
      </c>
      <c r="V36" s="27">
        <v>0</v>
      </c>
      <c r="W36" s="27">
        <v>0</v>
      </c>
      <c r="X36" s="28">
        <v>0.252</v>
      </c>
      <c r="Y36" s="28">
        <v>1</v>
      </c>
      <c r="Z36" s="28">
        <v>1.7999999999999999E-2</v>
      </c>
    </row>
    <row r="37" spans="1:26" x14ac:dyDescent="0.15">
      <c r="A37" s="18">
        <v>0.23</v>
      </c>
      <c r="B37" s="51" t="s">
        <v>42</v>
      </c>
      <c r="C37" s="61">
        <v>1</v>
      </c>
      <c r="D37" s="51" t="s">
        <v>17</v>
      </c>
      <c r="E37" s="53" t="s">
        <v>40</v>
      </c>
      <c r="F37" s="1">
        <v>0.9784722222222223</v>
      </c>
      <c r="G37" s="9">
        <v>90.07</v>
      </c>
      <c r="H37">
        <v>626</v>
      </c>
      <c r="I37" s="9">
        <v>88.44</v>
      </c>
      <c r="J37">
        <v>7</v>
      </c>
      <c r="K37">
        <v>8</v>
      </c>
      <c r="L37" s="3">
        <v>11.055</v>
      </c>
      <c r="M37" s="8">
        <v>0.78100000000000003</v>
      </c>
      <c r="N37" s="8">
        <v>0.60899999999999999</v>
      </c>
      <c r="O37" s="26">
        <v>46.31</v>
      </c>
      <c r="P37" s="2"/>
      <c r="Q37" s="2"/>
      <c r="R37" s="9">
        <v>0</v>
      </c>
      <c r="S37" s="9">
        <v>0</v>
      </c>
      <c r="T37" s="9">
        <v>100</v>
      </c>
      <c r="U37" s="9">
        <v>0</v>
      </c>
      <c r="V37" s="9">
        <v>0</v>
      </c>
      <c r="W37" s="9">
        <v>0</v>
      </c>
      <c r="X37" s="8">
        <v>0.25700000000000001</v>
      </c>
      <c r="Y37" s="8">
        <v>1</v>
      </c>
      <c r="Z37" s="8">
        <v>0</v>
      </c>
    </row>
    <row r="38" spans="1:26" x14ac:dyDescent="0.15">
      <c r="A38" s="18">
        <v>0.23</v>
      </c>
      <c r="B38" s="51" t="s">
        <v>42</v>
      </c>
      <c r="C38" s="61">
        <v>2</v>
      </c>
      <c r="D38" s="51" t="s">
        <v>41</v>
      </c>
      <c r="E38" s="53" t="s">
        <v>40</v>
      </c>
      <c r="F38" s="1">
        <v>0.97986111111111107</v>
      </c>
      <c r="G38" s="9">
        <v>90.23</v>
      </c>
      <c r="H38">
        <v>617</v>
      </c>
      <c r="I38" s="9">
        <v>87.79</v>
      </c>
      <c r="J38">
        <v>12</v>
      </c>
      <c r="K38">
        <v>13</v>
      </c>
      <c r="L38" s="3">
        <v>6.7530000000000001</v>
      </c>
      <c r="M38" s="8">
        <v>0.78400000000000003</v>
      </c>
      <c r="N38" s="8">
        <v>0.65400000000000003</v>
      </c>
      <c r="O38" s="26">
        <v>59.49</v>
      </c>
      <c r="P38" s="2"/>
      <c r="Q38" s="2"/>
      <c r="R38" s="9">
        <v>0</v>
      </c>
      <c r="S38" s="9">
        <v>7.1310000000000002</v>
      </c>
      <c r="T38" s="9">
        <v>92.869</v>
      </c>
      <c r="U38" s="9">
        <v>0</v>
      </c>
      <c r="V38" s="9">
        <v>0</v>
      </c>
      <c r="W38" s="9">
        <v>0</v>
      </c>
      <c r="X38" s="8">
        <v>0.25700000000000001</v>
      </c>
      <c r="Y38" s="8">
        <v>0.99299999999999999</v>
      </c>
      <c r="Z38" s="8">
        <v>4.0000000000000001E-3</v>
      </c>
    </row>
    <row r="39" spans="1:26" x14ac:dyDescent="0.15">
      <c r="A39" s="18">
        <v>0.23</v>
      </c>
      <c r="B39" s="51" t="s">
        <v>42</v>
      </c>
      <c r="C39" s="61">
        <v>3</v>
      </c>
      <c r="D39" s="51" t="s">
        <v>30</v>
      </c>
      <c r="E39" s="53" t="s">
        <v>40</v>
      </c>
      <c r="F39" s="1">
        <v>0.98124999999999996</v>
      </c>
      <c r="G39" s="9">
        <v>90.04</v>
      </c>
      <c r="H39">
        <v>628</v>
      </c>
      <c r="I39" s="9">
        <v>88.67</v>
      </c>
      <c r="J39">
        <v>7</v>
      </c>
      <c r="K39">
        <v>8</v>
      </c>
      <c r="L39" s="3">
        <v>11.084</v>
      </c>
      <c r="M39" s="8">
        <v>0.78</v>
      </c>
      <c r="N39" s="8">
        <v>0.60799999999999998</v>
      </c>
      <c r="O39" s="26">
        <v>48.34</v>
      </c>
      <c r="P39" s="2"/>
      <c r="Q39" s="2"/>
      <c r="R39" s="9">
        <v>0</v>
      </c>
      <c r="S39" s="9">
        <v>0</v>
      </c>
      <c r="T39" s="9">
        <v>99.840999999999994</v>
      </c>
      <c r="U39" s="9">
        <v>0.159</v>
      </c>
      <c r="V39" s="9">
        <v>0</v>
      </c>
      <c r="W39" s="9">
        <v>0</v>
      </c>
      <c r="X39" s="8">
        <v>0.26700000000000002</v>
      </c>
      <c r="Y39" s="8">
        <v>1</v>
      </c>
      <c r="Z39" s="8">
        <v>0</v>
      </c>
    </row>
    <row r="40" spans="1:26" x14ac:dyDescent="0.15">
      <c r="A40" s="18">
        <v>0.23</v>
      </c>
      <c r="B40" s="51" t="s">
        <v>42</v>
      </c>
      <c r="C40" s="61">
        <v>4</v>
      </c>
      <c r="D40" s="51" t="s">
        <v>20</v>
      </c>
      <c r="E40" s="53" t="s">
        <v>40</v>
      </c>
      <c r="F40" s="1">
        <v>0.98333333333333339</v>
      </c>
      <c r="G40" s="9">
        <v>90.14</v>
      </c>
      <c r="H40">
        <v>620</v>
      </c>
      <c r="I40" s="9">
        <v>88.19</v>
      </c>
      <c r="J40">
        <v>10</v>
      </c>
      <c r="K40">
        <v>11</v>
      </c>
      <c r="L40" s="3">
        <v>8.0169999999999995</v>
      </c>
      <c r="M40" s="8">
        <v>0.78300000000000003</v>
      </c>
      <c r="N40" s="8">
        <v>0.65600000000000003</v>
      </c>
      <c r="O40" s="26">
        <v>58.46</v>
      </c>
      <c r="P40" s="2"/>
      <c r="Q40" s="2"/>
      <c r="R40" s="9">
        <v>0</v>
      </c>
      <c r="S40" s="9">
        <v>4.194</v>
      </c>
      <c r="T40" s="9">
        <v>95.805999999999997</v>
      </c>
      <c r="U40" s="9">
        <v>0</v>
      </c>
      <c r="V40" s="9">
        <v>0</v>
      </c>
      <c r="W40" s="9">
        <v>0</v>
      </c>
      <c r="X40" s="8">
        <v>0.251</v>
      </c>
      <c r="Y40" s="8">
        <v>0.995</v>
      </c>
      <c r="Z40" s="8">
        <v>3.0000000000000001E-3</v>
      </c>
    </row>
    <row r="41" spans="1:26" x14ac:dyDescent="0.15">
      <c r="A41" s="18">
        <v>0.23</v>
      </c>
      <c r="B41" s="51" t="s">
        <v>42</v>
      </c>
      <c r="C41" s="61">
        <v>5</v>
      </c>
      <c r="D41" s="51" t="s">
        <v>21</v>
      </c>
      <c r="E41" s="53" t="s">
        <v>40</v>
      </c>
      <c r="F41" s="1">
        <v>0.98611111111111116</v>
      </c>
      <c r="G41" s="9">
        <v>90.13</v>
      </c>
      <c r="H41">
        <v>622</v>
      </c>
      <c r="I41" s="9">
        <v>87.7</v>
      </c>
      <c r="J41">
        <v>11</v>
      </c>
      <c r="K41">
        <v>12</v>
      </c>
      <c r="L41" s="3">
        <v>7.3079999999999998</v>
      </c>
      <c r="M41" s="8">
        <v>0.78200000000000003</v>
      </c>
      <c r="N41" s="8">
        <v>0.59799999999999998</v>
      </c>
      <c r="O41" s="26">
        <v>58.16</v>
      </c>
      <c r="P41" s="2"/>
      <c r="Q41" s="2"/>
      <c r="R41" s="9">
        <v>0</v>
      </c>
      <c r="S41" s="9">
        <v>5.6269999999999998</v>
      </c>
      <c r="T41" s="9">
        <v>94.373000000000005</v>
      </c>
      <c r="U41" s="9">
        <v>0</v>
      </c>
      <c r="V41" s="9">
        <v>0</v>
      </c>
      <c r="W41" s="9">
        <v>0</v>
      </c>
      <c r="X41" s="8">
        <v>0.26</v>
      </c>
      <c r="Y41" s="8">
        <v>0.99399999999999999</v>
      </c>
      <c r="Z41" s="8">
        <v>3.0000000000000001E-3</v>
      </c>
    </row>
    <row r="42" spans="1:26" s="19" customFormat="1" x14ac:dyDescent="0.15">
      <c r="A42" s="23">
        <v>0.22</v>
      </c>
      <c r="B42" s="59" t="s">
        <v>42</v>
      </c>
      <c r="C42" s="62">
        <v>1</v>
      </c>
      <c r="D42" s="52" t="s">
        <v>17</v>
      </c>
      <c r="E42" s="54" t="s">
        <v>40</v>
      </c>
      <c r="F42" s="20">
        <v>0.91319444444444453</v>
      </c>
      <c r="G42" s="27">
        <v>90.11</v>
      </c>
      <c r="H42" s="19">
        <v>611</v>
      </c>
      <c r="I42" s="27">
        <v>88.17</v>
      </c>
      <c r="J42" s="19">
        <v>11</v>
      </c>
      <c r="K42" s="19">
        <v>12</v>
      </c>
      <c r="L42" s="24">
        <v>7.3470000000000004</v>
      </c>
      <c r="M42" s="28">
        <v>0.78600000000000003</v>
      </c>
      <c r="N42" s="28">
        <v>0.441</v>
      </c>
      <c r="O42" s="36">
        <v>47.41</v>
      </c>
      <c r="P42" s="22"/>
      <c r="Q42" s="22"/>
      <c r="R42" s="27">
        <v>0</v>
      </c>
      <c r="S42" s="27">
        <v>0</v>
      </c>
      <c r="T42" s="27">
        <v>100</v>
      </c>
      <c r="U42" s="27">
        <v>0</v>
      </c>
      <c r="V42" s="27">
        <v>0</v>
      </c>
      <c r="W42" s="27">
        <v>0</v>
      </c>
      <c r="X42" s="28">
        <v>0.245</v>
      </c>
      <c r="Y42" s="28">
        <v>0.999</v>
      </c>
      <c r="Z42" s="28">
        <v>0</v>
      </c>
    </row>
    <row r="43" spans="1:26" s="19" customFormat="1" x14ac:dyDescent="0.15">
      <c r="A43" s="23">
        <v>0.22</v>
      </c>
      <c r="B43" s="59" t="s">
        <v>42</v>
      </c>
      <c r="C43" s="62">
        <v>2</v>
      </c>
      <c r="D43" s="52" t="s">
        <v>41</v>
      </c>
      <c r="E43" s="54" t="s">
        <v>40</v>
      </c>
      <c r="F43" s="20">
        <v>0.9145833333333333</v>
      </c>
      <c r="G43" s="27">
        <v>90.19</v>
      </c>
      <c r="H43" s="19">
        <v>624</v>
      </c>
      <c r="I43" s="27">
        <v>88.57</v>
      </c>
      <c r="J43" s="19">
        <v>7</v>
      </c>
      <c r="K43" s="19">
        <v>8</v>
      </c>
      <c r="L43" s="24">
        <v>11.071</v>
      </c>
      <c r="M43" s="28">
        <v>0.78200000000000003</v>
      </c>
      <c r="N43" s="28">
        <v>0.65800000000000003</v>
      </c>
      <c r="O43" s="36">
        <v>58.37</v>
      </c>
      <c r="P43" s="22"/>
      <c r="Q43" s="22"/>
      <c r="R43" s="27">
        <v>0</v>
      </c>
      <c r="S43" s="27">
        <v>8.9740000000000002</v>
      </c>
      <c r="T43" s="27">
        <v>91.025999999999996</v>
      </c>
      <c r="U43" s="27">
        <v>0</v>
      </c>
      <c r="V43" s="27">
        <v>0</v>
      </c>
      <c r="W43" s="27">
        <v>0</v>
      </c>
      <c r="X43" s="28">
        <v>0.26500000000000001</v>
      </c>
      <c r="Y43" s="28">
        <v>0.98899999999999999</v>
      </c>
      <c r="Z43" s="28">
        <v>0</v>
      </c>
    </row>
    <row r="44" spans="1:26" s="19" customFormat="1" x14ac:dyDescent="0.15">
      <c r="A44" s="23">
        <v>0.22</v>
      </c>
      <c r="B44" s="59" t="s">
        <v>42</v>
      </c>
      <c r="C44" s="62">
        <v>3</v>
      </c>
      <c r="D44" s="52" t="s">
        <v>30</v>
      </c>
      <c r="E44" s="54" t="s">
        <v>40</v>
      </c>
      <c r="F44" s="20">
        <v>0.91736111111111107</v>
      </c>
      <c r="G44" s="27">
        <v>90.1</v>
      </c>
      <c r="H44" s="19">
        <v>610</v>
      </c>
      <c r="I44" s="27">
        <v>89.06</v>
      </c>
      <c r="J44" s="19">
        <v>4</v>
      </c>
      <c r="K44" s="19">
        <v>5</v>
      </c>
      <c r="L44" s="24">
        <v>17.812000000000001</v>
      </c>
      <c r="M44" s="28">
        <v>0.78700000000000003</v>
      </c>
      <c r="N44" s="28">
        <v>0.65</v>
      </c>
      <c r="O44" s="36">
        <v>58.61</v>
      </c>
      <c r="P44" s="22"/>
      <c r="Q44" s="22"/>
      <c r="R44" s="27">
        <v>0</v>
      </c>
      <c r="S44" s="27">
        <v>8.1969999999999992</v>
      </c>
      <c r="T44" s="27">
        <v>91.802999999999997</v>
      </c>
      <c r="U44" s="27">
        <v>0</v>
      </c>
      <c r="V44" s="27">
        <v>0</v>
      </c>
      <c r="W44" s="27">
        <v>0</v>
      </c>
      <c r="X44" s="28">
        <v>0.24299999999999999</v>
      </c>
      <c r="Y44" s="28">
        <v>0.98899999999999999</v>
      </c>
      <c r="Z44" s="28">
        <v>0</v>
      </c>
    </row>
    <row r="45" spans="1:26" s="19" customFormat="1" x14ac:dyDescent="0.15">
      <c r="A45" s="23">
        <v>0.22</v>
      </c>
      <c r="B45" s="59" t="s">
        <v>42</v>
      </c>
      <c r="C45" s="62">
        <v>4</v>
      </c>
      <c r="D45" s="52" t="s">
        <v>20</v>
      </c>
      <c r="E45" s="54" t="s">
        <v>40</v>
      </c>
      <c r="F45" s="20">
        <v>0.91874999999999996</v>
      </c>
      <c r="G45" s="27">
        <v>90.1</v>
      </c>
      <c r="H45" s="19">
        <v>622</v>
      </c>
      <c r="I45" s="27">
        <v>88.71</v>
      </c>
      <c r="J45" s="19">
        <v>7</v>
      </c>
      <c r="K45" s="19">
        <v>8</v>
      </c>
      <c r="L45" s="24">
        <v>11.089</v>
      </c>
      <c r="M45" s="28">
        <v>0.78200000000000003</v>
      </c>
      <c r="N45" s="28">
        <v>0.65700000000000003</v>
      </c>
      <c r="O45" s="36">
        <v>58.19</v>
      </c>
      <c r="P45" s="22"/>
      <c r="Q45" s="22"/>
      <c r="R45" s="27">
        <v>0</v>
      </c>
      <c r="S45" s="27">
        <v>7.3949999999999996</v>
      </c>
      <c r="T45" s="27">
        <v>92.605000000000004</v>
      </c>
      <c r="U45" s="27">
        <v>0</v>
      </c>
      <c r="V45" s="27">
        <v>0</v>
      </c>
      <c r="W45" s="27">
        <v>0</v>
      </c>
      <c r="X45" s="28">
        <v>0.26100000000000001</v>
      </c>
      <c r="Y45" s="28">
        <v>0.99</v>
      </c>
      <c r="Z45" s="28">
        <v>0</v>
      </c>
    </row>
    <row r="46" spans="1:26" s="19" customFormat="1" x14ac:dyDescent="0.15">
      <c r="A46" s="23">
        <v>0.22</v>
      </c>
      <c r="B46" s="59" t="s">
        <v>42</v>
      </c>
      <c r="C46" s="62">
        <v>5</v>
      </c>
      <c r="D46" s="52" t="s">
        <v>21</v>
      </c>
      <c r="E46" s="54" t="s">
        <v>40</v>
      </c>
      <c r="F46" s="20">
        <v>0.92013888888888884</v>
      </c>
      <c r="G46" s="27">
        <v>90.08</v>
      </c>
      <c r="H46" s="19">
        <v>629</v>
      </c>
      <c r="I46" s="27">
        <v>88.45</v>
      </c>
      <c r="J46" s="19">
        <v>9</v>
      </c>
      <c r="K46" s="19">
        <v>10</v>
      </c>
      <c r="L46" s="24">
        <v>8.8450000000000006</v>
      </c>
      <c r="M46" s="28">
        <v>0.78</v>
      </c>
      <c r="N46" s="28">
        <v>0.66100000000000003</v>
      </c>
      <c r="O46" s="36">
        <v>57.97</v>
      </c>
      <c r="P46" s="22"/>
      <c r="Q46" s="22"/>
      <c r="R46" s="27">
        <v>0</v>
      </c>
      <c r="S46" s="27">
        <v>9.0619999999999994</v>
      </c>
      <c r="T46" s="27">
        <v>90.938000000000002</v>
      </c>
      <c r="U46" s="27">
        <v>0</v>
      </c>
      <c r="V46" s="27">
        <v>0</v>
      </c>
      <c r="W46" s="27">
        <v>0</v>
      </c>
      <c r="X46" s="28">
        <v>0.26700000000000002</v>
      </c>
      <c r="Y46" s="28">
        <v>0.98799999999999999</v>
      </c>
      <c r="Z46" s="28">
        <v>0</v>
      </c>
    </row>
    <row r="47" spans="1:26" x14ac:dyDescent="0.15">
      <c r="A47" s="18">
        <v>0.21</v>
      </c>
      <c r="B47" s="51" t="s">
        <v>42</v>
      </c>
      <c r="C47" s="61">
        <v>1</v>
      </c>
      <c r="D47" s="51" t="s">
        <v>17</v>
      </c>
      <c r="E47" s="53" t="s">
        <v>43</v>
      </c>
      <c r="F47" s="1">
        <v>4.7916666666666663E-2</v>
      </c>
      <c r="G47" s="9">
        <v>60.04</v>
      </c>
      <c r="H47">
        <v>381</v>
      </c>
      <c r="I47" s="9">
        <v>58.77</v>
      </c>
      <c r="J47">
        <v>6</v>
      </c>
      <c r="K47">
        <v>7</v>
      </c>
      <c r="L47" s="3">
        <v>8.3960000000000008</v>
      </c>
      <c r="M47" s="8">
        <v>0.86699999999999999</v>
      </c>
      <c r="N47" s="8">
        <v>0.48599999999999999</v>
      </c>
      <c r="O47" s="26">
        <v>43.93</v>
      </c>
      <c r="P47" s="2"/>
      <c r="Q47" s="2"/>
      <c r="R47" s="9">
        <v>0</v>
      </c>
      <c r="S47" s="9">
        <v>1.05</v>
      </c>
      <c r="T47" s="9">
        <v>98.95</v>
      </c>
      <c r="U47" s="9">
        <v>0</v>
      </c>
      <c r="V47" s="9">
        <v>0</v>
      </c>
      <c r="W47" s="9">
        <v>0</v>
      </c>
      <c r="X47" s="8">
        <v>0.22700000000000001</v>
      </c>
      <c r="Y47" s="8">
        <v>0.998</v>
      </c>
      <c r="Z47" s="8">
        <v>0</v>
      </c>
    </row>
    <row r="48" spans="1:26" x14ac:dyDescent="0.15">
      <c r="A48" s="18">
        <v>0.21</v>
      </c>
      <c r="B48" s="51" t="s">
        <v>42</v>
      </c>
      <c r="C48" s="61">
        <v>2</v>
      </c>
      <c r="D48" s="51" t="s">
        <v>41</v>
      </c>
      <c r="E48" s="53" t="s">
        <v>43</v>
      </c>
      <c r="F48" s="1">
        <v>4.8611111111111112E-2</v>
      </c>
      <c r="G48" s="9">
        <v>60.11</v>
      </c>
      <c r="H48">
        <v>422</v>
      </c>
      <c r="I48" s="9">
        <v>59.07</v>
      </c>
      <c r="J48">
        <v>4</v>
      </c>
      <c r="K48">
        <v>5</v>
      </c>
      <c r="L48" s="3">
        <v>11.814</v>
      </c>
      <c r="M48" s="8">
        <v>0.85199999999999998</v>
      </c>
      <c r="N48" s="8">
        <v>0.51700000000000002</v>
      </c>
      <c r="O48" s="26">
        <v>55.12</v>
      </c>
      <c r="P48" s="2"/>
      <c r="Q48" s="2"/>
      <c r="R48" s="9">
        <v>0</v>
      </c>
      <c r="S48" s="9">
        <v>18.483000000000001</v>
      </c>
      <c r="T48" s="9">
        <v>81.516999999999996</v>
      </c>
      <c r="U48" s="9">
        <v>0</v>
      </c>
      <c r="V48" s="9">
        <v>0</v>
      </c>
      <c r="W48" s="9">
        <v>0</v>
      </c>
      <c r="X48" s="8">
        <v>0.23</v>
      </c>
      <c r="Y48" s="8">
        <v>0.97299999999999998</v>
      </c>
      <c r="Z48" s="8">
        <v>0</v>
      </c>
    </row>
    <row r="49" spans="1:26" x14ac:dyDescent="0.15">
      <c r="A49" s="18">
        <v>0.21</v>
      </c>
      <c r="B49" s="51" t="s">
        <v>42</v>
      </c>
      <c r="C49" s="61">
        <v>3</v>
      </c>
      <c r="D49" s="51" t="s">
        <v>30</v>
      </c>
      <c r="E49" s="53" t="s">
        <v>43</v>
      </c>
      <c r="F49" s="1">
        <v>0.05</v>
      </c>
      <c r="G49" s="9">
        <v>60.01</v>
      </c>
      <c r="H49">
        <v>433</v>
      </c>
      <c r="I49" s="9">
        <v>59.250999999999998</v>
      </c>
      <c r="J49">
        <v>2</v>
      </c>
      <c r="K49">
        <v>3</v>
      </c>
      <c r="L49" s="3">
        <v>19.75</v>
      </c>
      <c r="M49" s="8">
        <v>0.84799999999999998</v>
      </c>
      <c r="N49" s="8">
        <v>0.52500000000000002</v>
      </c>
      <c r="O49" s="26">
        <v>54.22</v>
      </c>
      <c r="P49" s="2"/>
      <c r="Q49" s="2"/>
      <c r="R49" s="9">
        <v>0</v>
      </c>
      <c r="S49" s="9">
        <v>19.169</v>
      </c>
      <c r="T49" s="9">
        <v>80.831000000000003</v>
      </c>
      <c r="U49" s="9">
        <v>0</v>
      </c>
      <c r="V49" s="9">
        <v>0</v>
      </c>
      <c r="W49" s="9">
        <v>0</v>
      </c>
      <c r="X49" s="8">
        <v>0.22800000000000001</v>
      </c>
      <c r="Y49" s="8">
        <v>0.97199999999999998</v>
      </c>
      <c r="Z49" s="8">
        <v>0</v>
      </c>
    </row>
    <row r="50" spans="1:26" x14ac:dyDescent="0.15">
      <c r="A50" s="18">
        <v>0.21</v>
      </c>
      <c r="B50" s="51" t="s">
        <v>42</v>
      </c>
      <c r="C50" s="61">
        <v>4</v>
      </c>
      <c r="D50" s="51" t="s">
        <v>20</v>
      </c>
      <c r="E50" s="53" t="s">
        <v>43</v>
      </c>
      <c r="F50" s="1">
        <v>5.1388888888888894E-2</v>
      </c>
      <c r="G50" s="9">
        <v>60.02</v>
      </c>
      <c r="H50">
        <v>413</v>
      </c>
      <c r="I50" s="9">
        <v>58.82</v>
      </c>
      <c r="J50">
        <v>6</v>
      </c>
      <c r="K50">
        <v>7</v>
      </c>
      <c r="L50" s="3">
        <v>8.4030000000000005</v>
      </c>
      <c r="M50" s="8">
        <v>0.85499999999999998</v>
      </c>
      <c r="N50" s="8">
        <v>0.51</v>
      </c>
      <c r="O50" s="26">
        <v>53.95</v>
      </c>
      <c r="P50" s="2"/>
      <c r="Q50" s="2"/>
      <c r="R50" s="9">
        <v>0</v>
      </c>
      <c r="S50" s="9">
        <v>16.222999999999999</v>
      </c>
      <c r="T50" s="9">
        <v>83.777000000000001</v>
      </c>
      <c r="U50" s="9">
        <v>0</v>
      </c>
      <c r="V50" s="9">
        <v>0</v>
      </c>
      <c r="W50" s="9">
        <v>0</v>
      </c>
      <c r="X50" s="8">
        <v>0.22500000000000001</v>
      </c>
      <c r="Y50" s="8">
        <v>0.97899999999999998</v>
      </c>
      <c r="Z50" s="8">
        <v>0</v>
      </c>
    </row>
    <row r="51" spans="1:26" x14ac:dyDescent="0.15">
      <c r="A51" s="18">
        <v>0.21</v>
      </c>
      <c r="B51" s="51" t="s">
        <v>42</v>
      </c>
      <c r="C51" s="61">
        <v>5</v>
      </c>
      <c r="D51" s="51" t="s">
        <v>21</v>
      </c>
      <c r="E51" s="53" t="s">
        <v>43</v>
      </c>
      <c r="F51" s="1">
        <v>5.4166666666666669E-2</v>
      </c>
      <c r="G51" s="9">
        <v>60.02</v>
      </c>
      <c r="H51">
        <v>410</v>
      </c>
      <c r="I51" s="9">
        <v>58.87</v>
      </c>
      <c r="J51">
        <v>5</v>
      </c>
      <c r="K51">
        <v>6</v>
      </c>
      <c r="L51" s="3">
        <v>9.8119999999999994</v>
      </c>
      <c r="M51" s="8">
        <v>0.85699999999999998</v>
      </c>
      <c r="N51" s="8">
        <v>0.50800000000000001</v>
      </c>
      <c r="O51" s="26">
        <v>46.54</v>
      </c>
      <c r="P51" s="2"/>
      <c r="Q51" s="2"/>
      <c r="R51" s="9">
        <v>0</v>
      </c>
      <c r="S51" s="9">
        <v>4.8780000000000001</v>
      </c>
      <c r="T51" s="9">
        <v>95.122</v>
      </c>
      <c r="U51" s="9">
        <v>0</v>
      </c>
      <c r="V51" s="9">
        <v>0</v>
      </c>
      <c r="W51" s="9">
        <v>0</v>
      </c>
      <c r="X51" s="8">
        <v>0.24399999999999999</v>
      </c>
      <c r="Y51" s="8">
        <v>0.995</v>
      </c>
      <c r="Z51" s="8">
        <v>0</v>
      </c>
    </row>
    <row r="52" spans="1:26" s="19" customFormat="1" x14ac:dyDescent="0.15">
      <c r="A52" s="23">
        <v>0.2</v>
      </c>
      <c r="B52" s="59" t="s">
        <v>42</v>
      </c>
      <c r="C52" s="62">
        <v>1</v>
      </c>
      <c r="D52" s="52" t="s">
        <v>17</v>
      </c>
      <c r="E52" s="54" t="s">
        <v>40</v>
      </c>
      <c r="F52" s="20">
        <v>0.98750000000000004</v>
      </c>
      <c r="G52" s="27">
        <v>90.06</v>
      </c>
      <c r="H52" s="19">
        <v>618</v>
      </c>
      <c r="I52" s="27">
        <v>89.19</v>
      </c>
      <c r="J52" s="19">
        <v>3</v>
      </c>
      <c r="K52" s="19">
        <v>4</v>
      </c>
      <c r="L52" s="24">
        <v>22.297999999999998</v>
      </c>
      <c r="M52" s="28">
        <v>0.78400000000000003</v>
      </c>
      <c r="N52" s="28">
        <v>0.65500000000000003</v>
      </c>
      <c r="O52" s="25">
        <v>53.53</v>
      </c>
      <c r="R52" s="27">
        <v>0</v>
      </c>
      <c r="S52" s="27">
        <v>16.827999999999999</v>
      </c>
      <c r="T52" s="27">
        <v>83.171999999999997</v>
      </c>
      <c r="U52" s="27">
        <v>0</v>
      </c>
      <c r="V52" s="27">
        <v>0</v>
      </c>
      <c r="W52" s="27">
        <v>0</v>
      </c>
      <c r="X52" s="28">
        <v>0.247</v>
      </c>
      <c r="Y52" s="28">
        <v>0.97099999999999997</v>
      </c>
      <c r="Z52" s="28">
        <v>0</v>
      </c>
    </row>
    <row r="53" spans="1:26" s="19" customFormat="1" x14ac:dyDescent="0.15">
      <c r="A53" s="23">
        <v>0.2</v>
      </c>
      <c r="B53" s="59" t="s">
        <v>42</v>
      </c>
      <c r="C53" s="62">
        <v>2</v>
      </c>
      <c r="D53" s="52" t="s">
        <v>41</v>
      </c>
      <c r="E53" s="54" t="s">
        <v>40</v>
      </c>
      <c r="F53" s="20">
        <v>0.99513888888888891</v>
      </c>
      <c r="G53" s="27">
        <v>90.01</v>
      </c>
      <c r="H53" s="19">
        <v>621</v>
      </c>
      <c r="I53" s="27">
        <v>89.02</v>
      </c>
      <c r="J53" s="19">
        <v>4</v>
      </c>
      <c r="K53" s="19">
        <v>5</v>
      </c>
      <c r="L53" s="24">
        <v>17.803999999999998</v>
      </c>
      <c r="M53" s="28">
        <v>0.78300000000000003</v>
      </c>
      <c r="N53" s="28">
        <v>0.65700000000000003</v>
      </c>
      <c r="O53" s="25">
        <v>54.79</v>
      </c>
      <c r="R53" s="27">
        <v>0</v>
      </c>
      <c r="S53" s="27">
        <v>17.068999999999999</v>
      </c>
      <c r="T53" s="27">
        <v>82.930999999999997</v>
      </c>
      <c r="U53" s="27">
        <v>0</v>
      </c>
      <c r="V53" s="27">
        <v>0</v>
      </c>
      <c r="W53" s="27">
        <v>0</v>
      </c>
      <c r="X53" s="28">
        <v>0.245</v>
      </c>
      <c r="Y53" s="28">
        <v>0.97199999999999998</v>
      </c>
      <c r="Z53" s="28">
        <v>0</v>
      </c>
    </row>
    <row r="54" spans="1:26" s="19" customFormat="1" x14ac:dyDescent="0.15">
      <c r="A54" s="23">
        <v>0.2</v>
      </c>
      <c r="B54" s="59" t="s">
        <v>42</v>
      </c>
      <c r="C54" s="62">
        <v>3</v>
      </c>
      <c r="D54" s="52" t="s">
        <v>30</v>
      </c>
      <c r="E54" s="54" t="s">
        <v>40</v>
      </c>
      <c r="F54" s="20">
        <v>0.99652777777777779</v>
      </c>
      <c r="G54" s="27">
        <v>90.08</v>
      </c>
      <c r="H54" s="19">
        <v>624</v>
      </c>
      <c r="I54" s="27">
        <v>87.54</v>
      </c>
      <c r="J54" s="19">
        <v>15</v>
      </c>
      <c r="K54" s="19">
        <v>16</v>
      </c>
      <c r="L54" s="24">
        <v>5.4710000000000001</v>
      </c>
      <c r="M54" s="28">
        <v>0.78200000000000003</v>
      </c>
      <c r="N54" s="28">
        <v>0.54600000000000004</v>
      </c>
      <c r="O54" s="25">
        <v>55.17</v>
      </c>
      <c r="R54" s="27">
        <v>0</v>
      </c>
      <c r="S54" s="27">
        <v>13.301</v>
      </c>
      <c r="T54" s="27">
        <v>86.698999999999998</v>
      </c>
      <c r="U54" s="27">
        <v>0</v>
      </c>
      <c r="V54" s="27">
        <v>0</v>
      </c>
      <c r="W54" s="27">
        <v>0</v>
      </c>
      <c r="X54" s="28">
        <v>0.26300000000000001</v>
      </c>
      <c r="Y54" s="28">
        <v>0.97499999999999998</v>
      </c>
      <c r="Z54" s="28">
        <v>0</v>
      </c>
    </row>
    <row r="55" spans="1:26" s="19" customFormat="1" x14ac:dyDescent="0.15">
      <c r="A55" s="23">
        <v>0.2</v>
      </c>
      <c r="B55" s="59" t="s">
        <v>42</v>
      </c>
      <c r="C55" s="62">
        <v>4</v>
      </c>
      <c r="D55" s="52" t="s">
        <v>20</v>
      </c>
      <c r="E55" s="54" t="s">
        <v>40</v>
      </c>
      <c r="F55" s="20">
        <v>0.99861111111111101</v>
      </c>
      <c r="G55" s="27">
        <v>90.11</v>
      </c>
      <c r="H55" s="19">
        <v>616</v>
      </c>
      <c r="I55" s="27">
        <v>88.12</v>
      </c>
      <c r="J55" s="19">
        <v>11</v>
      </c>
      <c r="K55" s="19">
        <v>12</v>
      </c>
      <c r="L55" s="24">
        <v>7.343</v>
      </c>
      <c r="M55" s="28">
        <v>0.78400000000000003</v>
      </c>
      <c r="N55" s="28">
        <v>0.47</v>
      </c>
      <c r="O55" s="25">
        <v>45.3</v>
      </c>
      <c r="R55" s="27">
        <v>0</v>
      </c>
      <c r="S55" s="27">
        <v>10.39</v>
      </c>
      <c r="T55" s="27">
        <v>89.61</v>
      </c>
      <c r="U55" s="27">
        <v>0</v>
      </c>
      <c r="V55" s="27">
        <v>0</v>
      </c>
      <c r="W55" s="27">
        <v>0</v>
      </c>
      <c r="X55" s="28">
        <v>0.248</v>
      </c>
      <c r="Y55" s="28">
        <v>0.98899999999999999</v>
      </c>
      <c r="Z55" s="28">
        <v>0</v>
      </c>
    </row>
    <row r="56" spans="1:26" s="19" customFormat="1" x14ac:dyDescent="0.15">
      <c r="A56" s="23">
        <v>0.2</v>
      </c>
      <c r="B56" s="59" t="s">
        <v>42</v>
      </c>
      <c r="C56" s="62">
        <v>5</v>
      </c>
      <c r="D56" s="52" t="s">
        <v>21</v>
      </c>
      <c r="E56" s="54" t="s">
        <v>43</v>
      </c>
      <c r="F56" s="20">
        <v>0</v>
      </c>
      <c r="G56" s="27">
        <v>90.03</v>
      </c>
      <c r="H56" s="19">
        <v>616</v>
      </c>
      <c r="I56" s="27">
        <v>88.43</v>
      </c>
      <c r="J56" s="19">
        <v>8</v>
      </c>
      <c r="K56" s="19">
        <v>9</v>
      </c>
      <c r="L56" s="24">
        <v>9.8260000000000005</v>
      </c>
      <c r="M56" s="28">
        <v>0.78400000000000003</v>
      </c>
      <c r="N56" s="28">
        <v>0.65400000000000003</v>
      </c>
      <c r="O56" s="25">
        <v>45.85</v>
      </c>
      <c r="R56" s="27">
        <v>0</v>
      </c>
      <c r="S56" s="27">
        <v>8.766</v>
      </c>
      <c r="T56" s="27">
        <v>91.233999999999995</v>
      </c>
      <c r="U56" s="27">
        <v>0</v>
      </c>
      <c r="V56" s="27">
        <v>0</v>
      </c>
      <c r="W56" s="27">
        <v>0</v>
      </c>
      <c r="X56" s="28">
        <v>0.247</v>
      </c>
      <c r="Y56" s="28">
        <v>0.99</v>
      </c>
      <c r="Z56" s="28">
        <v>0</v>
      </c>
    </row>
    <row r="57" spans="1:26" x14ac:dyDescent="0.15">
      <c r="A57" s="18">
        <v>0.18</v>
      </c>
      <c r="B57" s="51" t="s">
        <v>42</v>
      </c>
      <c r="C57" s="61">
        <v>1</v>
      </c>
      <c r="D57" s="51" t="s">
        <v>17</v>
      </c>
      <c r="E57" s="53" t="s">
        <v>40</v>
      </c>
      <c r="F57" s="1">
        <v>0.96805555555555556</v>
      </c>
      <c r="G57" s="9">
        <v>90.04</v>
      </c>
      <c r="H57">
        <v>614</v>
      </c>
      <c r="I57" s="9">
        <v>89.1</v>
      </c>
      <c r="J57">
        <v>4</v>
      </c>
      <c r="K57">
        <v>5</v>
      </c>
      <c r="L57" s="3">
        <v>17.82</v>
      </c>
      <c r="M57" s="8">
        <v>0.78500000000000003</v>
      </c>
      <c r="N57" s="8">
        <v>0.65300000000000002</v>
      </c>
      <c r="O57" s="7">
        <v>46.02</v>
      </c>
      <c r="R57" s="9">
        <v>0</v>
      </c>
      <c r="S57" s="9">
        <v>19.707000000000001</v>
      </c>
      <c r="T57" s="9">
        <v>80.293000000000006</v>
      </c>
      <c r="U57" s="9">
        <v>0</v>
      </c>
      <c r="V57" s="9">
        <v>0</v>
      </c>
      <c r="W57" s="9">
        <v>0</v>
      </c>
      <c r="X57" s="8">
        <v>0.247</v>
      </c>
      <c r="Y57" s="8">
        <v>0.96499999999999997</v>
      </c>
      <c r="Z57" s="8">
        <v>0</v>
      </c>
    </row>
    <row r="58" spans="1:26" x14ac:dyDescent="0.15">
      <c r="A58" s="18">
        <v>0.18</v>
      </c>
      <c r="B58" s="51" t="s">
        <v>42</v>
      </c>
      <c r="C58" s="61">
        <v>2</v>
      </c>
      <c r="D58" s="51" t="s">
        <v>41</v>
      </c>
      <c r="E58" s="53" t="s">
        <v>40</v>
      </c>
      <c r="F58" s="1">
        <v>0.96944444444444444</v>
      </c>
      <c r="G58" s="9">
        <v>90.13</v>
      </c>
      <c r="H58">
        <v>623</v>
      </c>
      <c r="I58" s="9">
        <v>88.451999999999998</v>
      </c>
      <c r="J58">
        <v>9</v>
      </c>
      <c r="K58">
        <v>10</v>
      </c>
      <c r="L58" s="3">
        <v>8.8450000000000006</v>
      </c>
      <c r="M58" s="8">
        <v>0.78200000000000003</v>
      </c>
      <c r="N58" s="8">
        <v>0.45900000000000002</v>
      </c>
      <c r="O58" s="7">
        <v>41.82</v>
      </c>
      <c r="R58" s="9">
        <v>0</v>
      </c>
      <c r="S58" s="9">
        <v>17.175000000000001</v>
      </c>
      <c r="T58" s="9">
        <v>82.825000000000003</v>
      </c>
      <c r="U58" s="9">
        <v>0</v>
      </c>
      <c r="V58" s="9">
        <v>0</v>
      </c>
      <c r="W58" s="9">
        <v>0</v>
      </c>
      <c r="X58" s="8">
        <v>0.252</v>
      </c>
      <c r="Y58" s="8">
        <v>0.96399999999999997</v>
      </c>
      <c r="Z58" s="8">
        <v>0</v>
      </c>
    </row>
    <row r="59" spans="1:26" x14ac:dyDescent="0.15">
      <c r="A59" s="18">
        <v>0.18</v>
      </c>
      <c r="B59" s="51" t="s">
        <v>42</v>
      </c>
      <c r="C59" s="61">
        <v>3</v>
      </c>
      <c r="D59" s="51" t="s">
        <v>30</v>
      </c>
      <c r="E59" s="53" t="s">
        <v>40</v>
      </c>
      <c r="F59" s="1">
        <v>0.97152777777777777</v>
      </c>
      <c r="G59" s="9">
        <v>90.01</v>
      </c>
      <c r="H59">
        <v>612</v>
      </c>
      <c r="I59" s="9">
        <v>88.46</v>
      </c>
      <c r="J59">
        <v>7</v>
      </c>
      <c r="K59">
        <v>8</v>
      </c>
      <c r="L59" s="3">
        <v>11.058</v>
      </c>
      <c r="M59" s="8">
        <v>0.78600000000000003</v>
      </c>
      <c r="N59" s="8">
        <v>0.44900000000000001</v>
      </c>
      <c r="O59" s="7">
        <v>45.87</v>
      </c>
      <c r="R59" s="9">
        <v>0</v>
      </c>
      <c r="S59" s="9">
        <v>20.260999999999999</v>
      </c>
      <c r="T59" s="9">
        <v>79.739000000000004</v>
      </c>
      <c r="U59" s="9">
        <v>0</v>
      </c>
      <c r="V59" s="9">
        <v>0</v>
      </c>
      <c r="W59" s="9">
        <v>0</v>
      </c>
      <c r="X59" s="8">
        <v>0.245</v>
      </c>
      <c r="Y59" s="8">
        <v>0.95699999999999996</v>
      </c>
      <c r="Z59" s="8">
        <v>0</v>
      </c>
    </row>
    <row r="60" spans="1:26" x14ac:dyDescent="0.15">
      <c r="A60" s="18">
        <v>0.18</v>
      </c>
      <c r="B60" s="51" t="s">
        <v>42</v>
      </c>
      <c r="C60" s="61">
        <v>4</v>
      </c>
      <c r="D60" s="51" t="s">
        <v>20</v>
      </c>
      <c r="E60" s="53" t="s">
        <v>40</v>
      </c>
      <c r="F60" s="1">
        <v>0.97361111111111109</v>
      </c>
      <c r="G60" s="9">
        <v>90.01</v>
      </c>
      <c r="H60">
        <v>629</v>
      </c>
      <c r="I60" s="9">
        <v>88.76</v>
      </c>
      <c r="J60">
        <v>6</v>
      </c>
      <c r="K60">
        <v>7</v>
      </c>
      <c r="L60" s="3">
        <v>12.68</v>
      </c>
      <c r="M60" s="8">
        <v>0.78</v>
      </c>
      <c r="N60" s="8">
        <v>0.65100000000000002</v>
      </c>
      <c r="O60" s="7">
        <v>44.79</v>
      </c>
      <c r="R60" s="9">
        <v>0</v>
      </c>
      <c r="S60" s="9">
        <v>18.760000000000002</v>
      </c>
      <c r="T60" s="9">
        <v>81.239999999999995</v>
      </c>
      <c r="U60" s="9">
        <v>0</v>
      </c>
      <c r="V60" s="9">
        <v>0</v>
      </c>
      <c r="W60" s="9">
        <v>0</v>
      </c>
      <c r="X60" s="8">
        <v>0.27200000000000002</v>
      </c>
      <c r="Y60" s="8">
        <v>0.96599999999999997</v>
      </c>
      <c r="Z60" s="8">
        <v>0</v>
      </c>
    </row>
    <row r="61" spans="1:26" x14ac:dyDescent="0.15">
      <c r="A61" s="18">
        <v>0.18</v>
      </c>
      <c r="B61" s="51" t="s">
        <v>42</v>
      </c>
      <c r="C61" s="61">
        <v>5</v>
      </c>
      <c r="D61" s="51" t="s">
        <v>21</v>
      </c>
      <c r="E61" s="53" t="s">
        <v>40</v>
      </c>
      <c r="F61" s="1">
        <v>0.97499999999999998</v>
      </c>
      <c r="G61" s="9">
        <v>90.12</v>
      </c>
      <c r="H61">
        <v>623</v>
      </c>
      <c r="I61" s="9">
        <v>88.82</v>
      </c>
      <c r="J61">
        <v>7</v>
      </c>
      <c r="K61">
        <v>8</v>
      </c>
      <c r="L61" s="3">
        <v>11.102</v>
      </c>
      <c r="M61" s="8">
        <v>0.78200000000000003</v>
      </c>
      <c r="N61" s="8">
        <v>0.65800000000000003</v>
      </c>
      <c r="O61" s="7">
        <v>49.36</v>
      </c>
      <c r="R61" s="9">
        <v>0</v>
      </c>
      <c r="S61" s="9">
        <v>22.952999999999999</v>
      </c>
      <c r="T61" s="9">
        <v>77.046999999999997</v>
      </c>
      <c r="U61" s="9">
        <v>0</v>
      </c>
      <c r="V61" s="9">
        <v>0</v>
      </c>
      <c r="W61" s="9">
        <v>0</v>
      </c>
      <c r="X61" s="8">
        <v>0.251</v>
      </c>
      <c r="Y61" s="8">
        <v>0.95</v>
      </c>
      <c r="Z61" s="8">
        <v>0</v>
      </c>
    </row>
    <row r="62" spans="1:26" s="19" customFormat="1" x14ac:dyDescent="0.15">
      <c r="A62" s="23">
        <v>0.15</v>
      </c>
      <c r="B62" s="59" t="s">
        <v>42</v>
      </c>
      <c r="C62" s="62">
        <v>1</v>
      </c>
      <c r="D62" s="52" t="s">
        <v>17</v>
      </c>
      <c r="E62" s="54" t="s">
        <v>43</v>
      </c>
      <c r="F62" s="20">
        <v>6.2500000000000003E-3</v>
      </c>
      <c r="G62" s="27">
        <v>90.09</v>
      </c>
      <c r="H62" s="19">
        <v>609</v>
      </c>
      <c r="I62" s="27">
        <v>108.51</v>
      </c>
      <c r="J62" s="19">
        <v>6</v>
      </c>
      <c r="K62" s="19">
        <v>6</v>
      </c>
      <c r="L62" s="24">
        <v>18.085000000000001</v>
      </c>
      <c r="M62" s="28">
        <v>0.78700000000000003</v>
      </c>
      <c r="N62" s="28">
        <v>0.65</v>
      </c>
      <c r="O62" s="25">
        <v>45.45</v>
      </c>
      <c r="R62" s="27">
        <v>0.32800000000000001</v>
      </c>
      <c r="S62" s="27">
        <v>52.545000000000002</v>
      </c>
      <c r="T62" s="27">
        <v>47.125999999999998</v>
      </c>
      <c r="U62" s="27">
        <v>0</v>
      </c>
      <c r="V62" s="27">
        <v>0</v>
      </c>
      <c r="W62" s="27">
        <v>0</v>
      </c>
      <c r="X62" s="28">
        <v>0.27600000000000002</v>
      </c>
      <c r="Y62" s="28">
        <v>0.86399999999999999</v>
      </c>
      <c r="Z62" s="28">
        <v>0</v>
      </c>
    </row>
    <row r="63" spans="1:26" s="19" customFormat="1" x14ac:dyDescent="0.15">
      <c r="A63" s="23">
        <v>0.15</v>
      </c>
      <c r="B63" s="59" t="s">
        <v>42</v>
      </c>
      <c r="C63" s="62">
        <v>2</v>
      </c>
      <c r="D63" s="52" t="s">
        <v>41</v>
      </c>
      <c r="E63" s="54" t="s">
        <v>43</v>
      </c>
      <c r="F63" s="20">
        <v>8.3333333333333332E-3</v>
      </c>
      <c r="G63" s="27">
        <v>60.19</v>
      </c>
      <c r="H63" s="19">
        <v>416</v>
      </c>
      <c r="I63" s="27">
        <v>59.22</v>
      </c>
      <c r="J63" s="19">
        <v>4</v>
      </c>
      <c r="K63" s="19">
        <v>5</v>
      </c>
      <c r="L63" s="24">
        <v>11.843999999999999</v>
      </c>
      <c r="M63" s="28">
        <v>0.85399999999999998</v>
      </c>
      <c r="N63" s="28">
        <v>0.51200000000000001</v>
      </c>
      <c r="O63" s="25">
        <v>44.85</v>
      </c>
      <c r="R63" s="27">
        <v>0</v>
      </c>
      <c r="S63" s="27">
        <v>83.894000000000005</v>
      </c>
      <c r="T63" s="27">
        <v>16.106000000000002</v>
      </c>
      <c r="U63" s="27">
        <v>0</v>
      </c>
      <c r="V63" s="27">
        <v>0</v>
      </c>
      <c r="W63" s="27">
        <v>0</v>
      </c>
      <c r="X63" s="28">
        <v>0.23699999999999999</v>
      </c>
      <c r="Y63" s="28">
        <v>0.80300000000000005</v>
      </c>
      <c r="Z63" s="28">
        <v>0</v>
      </c>
    </row>
    <row r="64" spans="1:26" s="19" customFormat="1" x14ac:dyDescent="0.15">
      <c r="A64" s="23">
        <v>0.15</v>
      </c>
      <c r="B64" s="59" t="s">
        <v>42</v>
      </c>
      <c r="C64" s="62">
        <v>3</v>
      </c>
      <c r="D64" s="52" t="s">
        <v>30</v>
      </c>
      <c r="E64" s="54" t="s">
        <v>43</v>
      </c>
      <c r="F64" s="20">
        <v>9.7222222222222224E-3</v>
      </c>
      <c r="G64" s="27">
        <v>60.09</v>
      </c>
      <c r="H64" s="19">
        <v>415</v>
      </c>
      <c r="I64" s="27">
        <v>59.07</v>
      </c>
      <c r="J64" s="19">
        <v>4</v>
      </c>
      <c r="K64" s="19">
        <v>5</v>
      </c>
      <c r="L64" s="24">
        <v>11.814</v>
      </c>
      <c r="M64" s="28">
        <v>0.85499999999999998</v>
      </c>
      <c r="N64" s="28">
        <v>0.51100000000000001</v>
      </c>
      <c r="O64" s="25">
        <v>45.08</v>
      </c>
      <c r="R64" s="27">
        <v>0.24099999999999999</v>
      </c>
      <c r="S64" s="27">
        <v>70.843000000000004</v>
      </c>
      <c r="T64" s="27">
        <v>28.916</v>
      </c>
      <c r="U64" s="27">
        <v>0</v>
      </c>
      <c r="V64" s="27">
        <v>0</v>
      </c>
      <c r="W64" s="27">
        <v>0</v>
      </c>
      <c r="X64" s="28">
        <v>0.24399999999999999</v>
      </c>
      <c r="Y64" s="28">
        <v>0.81799999999999995</v>
      </c>
      <c r="Z64" s="28">
        <v>0</v>
      </c>
    </row>
    <row r="65" spans="1:26" s="19" customFormat="1" x14ac:dyDescent="0.15">
      <c r="A65" s="23">
        <v>0.15</v>
      </c>
      <c r="B65" s="59" t="s">
        <v>42</v>
      </c>
      <c r="C65" s="62">
        <v>4</v>
      </c>
      <c r="D65" s="52" t="s">
        <v>20</v>
      </c>
      <c r="E65" s="54" t="s">
        <v>43</v>
      </c>
      <c r="F65" s="20">
        <v>1.1111111111111112E-2</v>
      </c>
      <c r="G65" s="27">
        <v>60.12</v>
      </c>
      <c r="H65" s="19">
        <v>411</v>
      </c>
      <c r="I65" s="27">
        <v>58.84</v>
      </c>
      <c r="J65" s="19">
        <v>6</v>
      </c>
      <c r="K65" s="19">
        <v>7</v>
      </c>
      <c r="L65" s="24">
        <v>8.4060000000000006</v>
      </c>
      <c r="M65" s="28">
        <v>0.85599999999999998</v>
      </c>
      <c r="N65" s="28">
        <v>0.50800000000000001</v>
      </c>
      <c r="O65" s="25">
        <v>45.84</v>
      </c>
      <c r="R65" s="27">
        <v>0</v>
      </c>
      <c r="S65" s="27">
        <v>89.537999999999997</v>
      </c>
      <c r="T65" s="27">
        <v>10.462</v>
      </c>
      <c r="U65" s="27">
        <v>0</v>
      </c>
      <c r="V65" s="27">
        <v>0</v>
      </c>
      <c r="W65" s="27">
        <v>0</v>
      </c>
      <c r="X65" s="28">
        <v>0.23100000000000001</v>
      </c>
      <c r="Y65" s="28">
        <v>0.80300000000000005</v>
      </c>
      <c r="Z65" s="28">
        <v>0</v>
      </c>
    </row>
    <row r="66" spans="1:26" s="19" customFormat="1" x14ac:dyDescent="0.15">
      <c r="A66" s="23">
        <v>0.15</v>
      </c>
      <c r="B66" s="59" t="s">
        <v>42</v>
      </c>
      <c r="C66" s="62">
        <v>5</v>
      </c>
      <c r="D66" s="52" t="s">
        <v>21</v>
      </c>
      <c r="E66" s="54" t="s">
        <v>43</v>
      </c>
      <c r="F66" s="20">
        <v>1.1805555555555555E-2</v>
      </c>
      <c r="G66" s="27">
        <v>60.02</v>
      </c>
      <c r="H66" s="19">
        <v>416</v>
      </c>
      <c r="I66" s="27">
        <v>59.33</v>
      </c>
      <c r="J66" s="19">
        <v>2</v>
      </c>
      <c r="K66" s="19">
        <v>3</v>
      </c>
      <c r="L66" s="24">
        <v>19.777000000000001</v>
      </c>
      <c r="M66" s="28">
        <v>0.85399999999999998</v>
      </c>
      <c r="N66" s="28">
        <v>0.51200000000000001</v>
      </c>
      <c r="O66" s="25">
        <v>46.48</v>
      </c>
      <c r="R66" s="27">
        <v>0</v>
      </c>
      <c r="S66" s="27">
        <v>90.864999999999995</v>
      </c>
      <c r="T66" s="27">
        <v>9.1349999999999998</v>
      </c>
      <c r="U66" s="27">
        <v>0</v>
      </c>
      <c r="V66" s="27">
        <v>0</v>
      </c>
      <c r="W66" s="27">
        <v>0</v>
      </c>
      <c r="X66" s="28">
        <v>0.22700000000000001</v>
      </c>
      <c r="Y66" s="28">
        <v>0.8</v>
      </c>
      <c r="Z66" s="28">
        <v>0</v>
      </c>
    </row>
    <row r="67" spans="1:26" x14ac:dyDescent="0.15">
      <c r="A67" s="18">
        <v>0.12</v>
      </c>
      <c r="B67" s="51" t="s">
        <v>42</v>
      </c>
      <c r="C67" s="61">
        <v>1</v>
      </c>
      <c r="D67" s="51" t="s">
        <v>17</v>
      </c>
      <c r="E67" s="53" t="s">
        <v>43</v>
      </c>
      <c r="F67" s="1">
        <v>1.3194444444444444E-2</v>
      </c>
      <c r="G67" s="9">
        <v>60.05</v>
      </c>
      <c r="H67">
        <v>413</v>
      </c>
      <c r="I67" s="9">
        <v>49.57</v>
      </c>
      <c r="J67">
        <v>8</v>
      </c>
      <c r="K67">
        <v>7</v>
      </c>
      <c r="L67" s="3">
        <v>7.0810000000000004</v>
      </c>
      <c r="M67" s="8">
        <v>0.85499999999999998</v>
      </c>
      <c r="N67" s="8">
        <v>0.51</v>
      </c>
      <c r="O67" s="7">
        <v>31.07</v>
      </c>
      <c r="R67" s="9">
        <v>20.823</v>
      </c>
      <c r="S67" s="9">
        <v>76.754999999999995</v>
      </c>
      <c r="T67" s="9">
        <v>2.4209999999999998</v>
      </c>
      <c r="U67" s="9">
        <v>0</v>
      </c>
      <c r="V67" s="9">
        <v>0</v>
      </c>
      <c r="W67" s="9">
        <v>0</v>
      </c>
      <c r="X67" s="8">
        <v>0.23899999999999999</v>
      </c>
      <c r="Y67" s="8">
        <v>0.67400000000000004</v>
      </c>
      <c r="Z67" s="8">
        <v>0</v>
      </c>
    </row>
    <row r="68" spans="1:26" x14ac:dyDescent="0.15">
      <c r="A68" s="18">
        <v>0.12</v>
      </c>
      <c r="B68" s="51" t="s">
        <v>42</v>
      </c>
      <c r="C68" s="61">
        <v>2</v>
      </c>
      <c r="D68" s="51" t="s">
        <v>41</v>
      </c>
      <c r="E68" s="53" t="s">
        <v>43</v>
      </c>
      <c r="F68" s="1">
        <v>1.5277777777777777E-2</v>
      </c>
      <c r="G68" s="9">
        <v>60.11</v>
      </c>
      <c r="H68">
        <v>414</v>
      </c>
      <c r="I68" s="9">
        <v>85.62</v>
      </c>
      <c r="J68">
        <v>8</v>
      </c>
      <c r="K68">
        <v>7</v>
      </c>
      <c r="L68" s="3">
        <v>12.231</v>
      </c>
      <c r="M68" s="8">
        <v>0.85499999999999998</v>
      </c>
      <c r="N68" s="8">
        <v>0.51100000000000001</v>
      </c>
      <c r="O68" s="7">
        <v>41.81</v>
      </c>
      <c r="R68" s="9">
        <v>3.8650000000000002</v>
      </c>
      <c r="S68" s="9">
        <v>93.236999999999995</v>
      </c>
      <c r="T68" s="9">
        <v>2.899</v>
      </c>
      <c r="U68" s="9">
        <v>0</v>
      </c>
      <c r="V68" s="9">
        <v>0</v>
      </c>
      <c r="W68" s="9">
        <v>0</v>
      </c>
      <c r="X68" s="8">
        <v>0.248</v>
      </c>
      <c r="Y68" s="8">
        <v>0.64200000000000002</v>
      </c>
      <c r="Z68" s="8">
        <v>0</v>
      </c>
    </row>
    <row r="69" spans="1:26" x14ac:dyDescent="0.15">
      <c r="A69" s="18">
        <v>0.12</v>
      </c>
      <c r="B69" s="51" t="s">
        <v>42</v>
      </c>
      <c r="C69" s="61">
        <v>3</v>
      </c>
      <c r="D69" s="51" t="s">
        <v>30</v>
      </c>
      <c r="E69" s="53" t="s">
        <v>43</v>
      </c>
      <c r="F69" s="1">
        <v>1.6666666666666666E-2</v>
      </c>
      <c r="G69" s="9">
        <v>60</v>
      </c>
      <c r="H69">
        <v>411</v>
      </c>
      <c r="I69" s="9">
        <v>83.12</v>
      </c>
      <c r="J69">
        <v>7</v>
      </c>
      <c r="K69">
        <v>7</v>
      </c>
      <c r="L69" s="3">
        <v>11.874000000000001</v>
      </c>
      <c r="M69" s="8">
        <v>0.85599999999999998</v>
      </c>
      <c r="N69" s="8">
        <v>0.50800000000000001</v>
      </c>
      <c r="O69" s="7">
        <v>41.73</v>
      </c>
      <c r="R69" s="9">
        <v>4.8659999999999997</v>
      </c>
      <c r="S69" s="9">
        <v>95.134</v>
      </c>
      <c r="T69" s="9">
        <v>0</v>
      </c>
      <c r="U69" s="9">
        <v>0</v>
      </c>
      <c r="V69" s="9">
        <v>0</v>
      </c>
      <c r="W69" s="9">
        <v>0</v>
      </c>
      <c r="X69" s="8">
        <v>0.22900000000000001</v>
      </c>
      <c r="Y69" s="8">
        <v>0.61799999999999999</v>
      </c>
      <c r="Z69" s="8">
        <v>0</v>
      </c>
    </row>
    <row r="70" spans="1:26" x14ac:dyDescent="0.15">
      <c r="A70" s="18">
        <v>0.12</v>
      </c>
      <c r="B70" s="51" t="s">
        <v>42</v>
      </c>
      <c r="C70" s="61">
        <v>4</v>
      </c>
      <c r="D70" s="51" t="s">
        <v>20</v>
      </c>
      <c r="E70" s="53" t="s">
        <v>43</v>
      </c>
      <c r="F70" s="1">
        <v>1.7361111111111112E-2</v>
      </c>
      <c r="G70" s="9">
        <v>60.14</v>
      </c>
      <c r="H70">
        <v>416</v>
      </c>
      <c r="I70" s="9">
        <v>59.36</v>
      </c>
      <c r="J70">
        <v>2</v>
      </c>
      <c r="K70">
        <v>3</v>
      </c>
      <c r="L70" s="3">
        <v>19.786999999999999</v>
      </c>
      <c r="M70" s="8">
        <v>0.85399999999999998</v>
      </c>
      <c r="N70" s="8">
        <v>0.51200000000000001</v>
      </c>
      <c r="O70" s="7">
        <v>41.4</v>
      </c>
      <c r="R70" s="9">
        <v>0</v>
      </c>
      <c r="S70" s="9">
        <v>100</v>
      </c>
      <c r="T70" s="9">
        <v>0</v>
      </c>
      <c r="U70" s="9">
        <v>0</v>
      </c>
      <c r="V70" s="9">
        <v>0</v>
      </c>
      <c r="W70" s="9">
        <v>0</v>
      </c>
      <c r="X70" s="8">
        <v>0.22700000000000001</v>
      </c>
      <c r="Y70" s="8">
        <v>0.61799999999999999</v>
      </c>
      <c r="Z70" s="8">
        <v>0</v>
      </c>
    </row>
    <row r="71" spans="1:26" x14ac:dyDescent="0.15">
      <c r="A71" s="18">
        <v>0.12</v>
      </c>
      <c r="B71" s="51" t="s">
        <v>42</v>
      </c>
      <c r="C71" s="61">
        <v>5</v>
      </c>
      <c r="D71" s="51" t="s">
        <v>21</v>
      </c>
      <c r="E71" s="53" t="s">
        <v>43</v>
      </c>
      <c r="F71" s="1">
        <v>1.8055555555555557E-2</v>
      </c>
      <c r="G71" s="9">
        <v>60.06</v>
      </c>
      <c r="H71">
        <v>411</v>
      </c>
      <c r="I71" s="9">
        <v>60.91</v>
      </c>
      <c r="J71">
        <v>5</v>
      </c>
      <c r="K71">
        <v>5</v>
      </c>
      <c r="L71" s="3">
        <v>12.182</v>
      </c>
      <c r="M71" s="8">
        <v>0.85599999999999998</v>
      </c>
      <c r="N71" s="8">
        <v>0.50800000000000001</v>
      </c>
      <c r="O71" s="7">
        <v>41.53</v>
      </c>
      <c r="R71" s="9">
        <v>0.24299999999999999</v>
      </c>
      <c r="S71" s="9">
        <v>97.08</v>
      </c>
      <c r="T71" s="9">
        <v>2.6760000000000002</v>
      </c>
      <c r="U71" s="9">
        <v>0</v>
      </c>
      <c r="V71" s="9">
        <v>0</v>
      </c>
      <c r="W71" s="9">
        <v>0</v>
      </c>
      <c r="X71" s="8">
        <v>0.249</v>
      </c>
      <c r="Y71" s="8">
        <v>0.64400000000000002</v>
      </c>
      <c r="Z71" s="8">
        <v>0</v>
      </c>
    </row>
    <row r="72" spans="1:26" s="19" customFormat="1" x14ac:dyDescent="0.15">
      <c r="A72" s="23">
        <v>0.09</v>
      </c>
      <c r="B72" s="59" t="s">
        <v>42</v>
      </c>
      <c r="C72" s="62">
        <v>1</v>
      </c>
      <c r="D72" s="52" t="s">
        <v>17</v>
      </c>
      <c r="E72" s="54" t="s">
        <v>43</v>
      </c>
      <c r="F72" s="20">
        <v>2.4305555555555556E-2</v>
      </c>
      <c r="G72" s="27">
        <v>60.01</v>
      </c>
      <c r="H72" s="19">
        <v>408</v>
      </c>
      <c r="I72" s="27">
        <v>66.42</v>
      </c>
      <c r="J72" s="19">
        <v>8</v>
      </c>
      <c r="K72" s="19">
        <v>7</v>
      </c>
      <c r="L72" s="24">
        <v>9.4890000000000008</v>
      </c>
      <c r="M72" s="28">
        <v>0.85699999999999998</v>
      </c>
      <c r="N72" s="28">
        <v>0.50600000000000001</v>
      </c>
      <c r="O72" s="25">
        <v>44.15</v>
      </c>
      <c r="R72" s="27">
        <v>28.675999999999998</v>
      </c>
      <c r="S72" s="27">
        <v>71.323999999999998</v>
      </c>
      <c r="T72" s="27">
        <v>0</v>
      </c>
      <c r="U72" s="27">
        <v>0</v>
      </c>
      <c r="V72" s="27">
        <v>0</v>
      </c>
      <c r="W72" s="27">
        <v>0</v>
      </c>
      <c r="X72" s="28">
        <v>0.253</v>
      </c>
      <c r="Y72" s="28">
        <v>0.45400000000000001</v>
      </c>
      <c r="Z72" s="28">
        <v>0</v>
      </c>
    </row>
    <row r="73" spans="1:26" s="19" customFormat="1" x14ac:dyDescent="0.15">
      <c r="A73" s="23">
        <v>0.09</v>
      </c>
      <c r="B73" s="59" t="s">
        <v>42</v>
      </c>
      <c r="C73" s="62">
        <v>2</v>
      </c>
      <c r="D73" s="52" t="s">
        <v>41</v>
      </c>
      <c r="E73" s="54" t="s">
        <v>43</v>
      </c>
      <c r="F73" s="20">
        <v>2.5694444444444447E-2</v>
      </c>
      <c r="G73" s="27">
        <v>60</v>
      </c>
      <c r="H73" s="19">
        <v>415</v>
      </c>
      <c r="I73" s="27">
        <v>57.68</v>
      </c>
      <c r="J73" s="19">
        <v>3</v>
      </c>
      <c r="K73" s="19">
        <v>3</v>
      </c>
      <c r="L73" s="24">
        <v>19.227</v>
      </c>
      <c r="M73" s="28">
        <v>0.85499999999999998</v>
      </c>
      <c r="N73" s="28">
        <v>0.51100000000000001</v>
      </c>
      <c r="O73" s="25">
        <v>31.53</v>
      </c>
      <c r="R73" s="27">
        <v>26.988</v>
      </c>
      <c r="S73" s="27">
        <v>73.012</v>
      </c>
      <c r="T73" s="27">
        <v>0</v>
      </c>
      <c r="U73" s="27">
        <v>0</v>
      </c>
      <c r="V73" s="27">
        <v>0</v>
      </c>
      <c r="W73" s="27">
        <v>0</v>
      </c>
      <c r="X73" s="28">
        <v>0.222</v>
      </c>
      <c r="Y73" s="28">
        <v>0.437</v>
      </c>
      <c r="Z73" s="28">
        <v>0</v>
      </c>
    </row>
    <row r="74" spans="1:26" s="19" customFormat="1" x14ac:dyDescent="0.15">
      <c r="A74" s="23">
        <v>0.09</v>
      </c>
      <c r="B74" s="59" t="s">
        <v>42</v>
      </c>
      <c r="C74" s="62">
        <v>3</v>
      </c>
      <c r="D74" s="52" t="s">
        <v>30</v>
      </c>
      <c r="E74" s="54" t="s">
        <v>43</v>
      </c>
      <c r="F74" s="20">
        <v>2.6388888888888889E-2</v>
      </c>
      <c r="G74" s="27">
        <v>60.11</v>
      </c>
      <c r="H74" s="19">
        <v>417</v>
      </c>
      <c r="I74" s="27">
        <v>57.65</v>
      </c>
      <c r="J74" s="19">
        <v>8</v>
      </c>
      <c r="K74" s="19">
        <v>8</v>
      </c>
      <c r="L74" s="24">
        <v>7.2060000000000004</v>
      </c>
      <c r="M74" s="28">
        <v>0.85399999999999998</v>
      </c>
      <c r="N74" s="28">
        <v>0.51300000000000001</v>
      </c>
      <c r="O74" s="25">
        <v>33.93</v>
      </c>
      <c r="R74" s="27">
        <v>21.343</v>
      </c>
      <c r="S74" s="27">
        <v>78.656999999999996</v>
      </c>
      <c r="T74" s="27">
        <v>0</v>
      </c>
      <c r="U74" s="27">
        <v>0</v>
      </c>
      <c r="V74" s="27">
        <v>0</v>
      </c>
      <c r="W74" s="27">
        <v>0</v>
      </c>
      <c r="X74" s="28">
        <v>0.221</v>
      </c>
      <c r="Y74" s="28">
        <v>0.432</v>
      </c>
      <c r="Z74" s="28">
        <v>0</v>
      </c>
    </row>
    <row r="75" spans="1:26" s="19" customFormat="1" x14ac:dyDescent="0.15">
      <c r="A75" s="23">
        <v>0.09</v>
      </c>
      <c r="B75" s="59" t="s">
        <v>42</v>
      </c>
      <c r="C75" s="62">
        <v>4</v>
      </c>
      <c r="D75" s="52" t="s">
        <v>20</v>
      </c>
      <c r="E75" s="54" t="s">
        <v>43</v>
      </c>
      <c r="F75" s="20">
        <v>2.7777777777777776E-2</v>
      </c>
      <c r="G75" s="27">
        <v>60.12</v>
      </c>
      <c r="H75" s="19">
        <v>418</v>
      </c>
      <c r="I75" s="27">
        <v>47.34</v>
      </c>
      <c r="J75" s="19">
        <v>14</v>
      </c>
      <c r="K75" s="19">
        <v>10</v>
      </c>
      <c r="L75" s="24">
        <v>4.734</v>
      </c>
      <c r="M75" s="28">
        <v>0.85399999999999998</v>
      </c>
      <c r="N75" s="28">
        <v>0.51400000000000001</v>
      </c>
      <c r="O75" s="25">
        <v>32.83</v>
      </c>
      <c r="R75" s="27">
        <v>30.861000000000001</v>
      </c>
      <c r="S75" s="27">
        <v>69.138999999999996</v>
      </c>
      <c r="T75" s="27">
        <v>0</v>
      </c>
      <c r="U75" s="27">
        <v>0</v>
      </c>
      <c r="V75" s="27">
        <v>0</v>
      </c>
      <c r="W75" s="27">
        <v>0</v>
      </c>
      <c r="X75" s="28">
        <v>0.246</v>
      </c>
      <c r="Y75" s="28">
        <v>0.46800000000000003</v>
      </c>
      <c r="Z75" s="28">
        <v>0</v>
      </c>
    </row>
    <row r="76" spans="1:26" s="19" customFormat="1" x14ac:dyDescent="0.15">
      <c r="A76" s="23">
        <v>0.09</v>
      </c>
      <c r="B76" s="59" t="s">
        <v>42</v>
      </c>
      <c r="C76" s="62">
        <v>5</v>
      </c>
      <c r="D76" s="52" t="s">
        <v>21</v>
      </c>
      <c r="E76" s="54" t="s">
        <v>43</v>
      </c>
      <c r="F76" s="20">
        <v>2.8472222222222222E-2</v>
      </c>
      <c r="G76" s="27">
        <v>60.02</v>
      </c>
      <c r="H76" s="19">
        <v>419</v>
      </c>
      <c r="I76" s="27">
        <v>75.900000000000006</v>
      </c>
      <c r="J76" s="19">
        <v>6</v>
      </c>
      <c r="K76" s="19">
        <v>5</v>
      </c>
      <c r="L76" s="24">
        <v>15.18</v>
      </c>
      <c r="M76" s="28">
        <v>0.85299999999999998</v>
      </c>
      <c r="N76" s="28">
        <v>0.51400000000000001</v>
      </c>
      <c r="O76" s="25">
        <v>44.16</v>
      </c>
      <c r="R76" s="27">
        <v>22.196000000000002</v>
      </c>
      <c r="S76" s="27">
        <v>77.804000000000002</v>
      </c>
      <c r="T76" s="27">
        <v>0</v>
      </c>
      <c r="U76" s="27">
        <v>0</v>
      </c>
      <c r="V76" s="27">
        <v>0</v>
      </c>
      <c r="W76" s="27">
        <v>0</v>
      </c>
      <c r="X76" s="28">
        <v>0.253</v>
      </c>
      <c r="Y76" s="28">
        <v>0.45</v>
      </c>
      <c r="Z76" s="28">
        <v>0</v>
      </c>
    </row>
    <row r="77" spans="1:26" x14ac:dyDescent="0.15">
      <c r="A77" s="18">
        <v>0.06</v>
      </c>
      <c r="B77" s="51" t="s">
        <v>42</v>
      </c>
      <c r="C77" s="61">
        <v>1</v>
      </c>
      <c r="D77" s="51" t="s">
        <v>17</v>
      </c>
      <c r="E77" s="53" t="s">
        <v>43</v>
      </c>
      <c r="F77" s="1">
        <v>4.0972222222222222E-2</v>
      </c>
      <c r="G77" s="9">
        <v>60.14</v>
      </c>
      <c r="H77">
        <v>411</v>
      </c>
      <c r="I77" s="9">
        <v>60.82</v>
      </c>
      <c r="J77">
        <v>7</v>
      </c>
      <c r="K77">
        <v>5</v>
      </c>
      <c r="L77" s="3">
        <v>12.164</v>
      </c>
      <c r="M77" s="8">
        <v>0.85599999999999998</v>
      </c>
      <c r="N77" s="8">
        <v>0.50800000000000001</v>
      </c>
      <c r="O77" s="7">
        <v>48.8</v>
      </c>
      <c r="R77" s="9">
        <v>37.47</v>
      </c>
      <c r="S77" s="9">
        <v>62.53</v>
      </c>
      <c r="T77" s="9">
        <v>0</v>
      </c>
      <c r="U77" s="9">
        <v>0</v>
      </c>
      <c r="V77" s="9">
        <v>0</v>
      </c>
      <c r="W77" s="9">
        <v>0</v>
      </c>
      <c r="X77" s="8">
        <v>0.24199999999999999</v>
      </c>
      <c r="Y77" s="8">
        <v>0.22600000000000001</v>
      </c>
      <c r="Z77" s="8">
        <v>0</v>
      </c>
    </row>
    <row r="78" spans="1:26" x14ac:dyDescent="0.15">
      <c r="A78" s="18">
        <v>0.06</v>
      </c>
      <c r="B78" s="51" t="s">
        <v>42</v>
      </c>
      <c r="C78" s="61">
        <v>2</v>
      </c>
      <c r="D78" s="51" t="s">
        <v>41</v>
      </c>
      <c r="E78" s="53" t="s">
        <v>43</v>
      </c>
      <c r="F78" s="1">
        <v>4.2361111111111106E-2</v>
      </c>
      <c r="G78" s="9">
        <v>60.04</v>
      </c>
      <c r="H78">
        <v>411</v>
      </c>
      <c r="I78" s="9">
        <v>48</v>
      </c>
      <c r="J78">
        <v>22</v>
      </c>
      <c r="K78">
        <v>17</v>
      </c>
      <c r="L78" s="3">
        <v>2.8239999999999998</v>
      </c>
      <c r="M78" s="8">
        <v>0.85599999999999998</v>
      </c>
      <c r="N78" s="8">
        <v>0.50800000000000001</v>
      </c>
      <c r="O78" s="7">
        <v>35.369999999999997</v>
      </c>
      <c r="R78" s="9">
        <v>32.603000000000002</v>
      </c>
      <c r="S78" s="9">
        <v>67.397000000000006</v>
      </c>
      <c r="T78" s="9">
        <v>0</v>
      </c>
      <c r="U78" s="9">
        <v>0</v>
      </c>
      <c r="V78" s="9">
        <v>0</v>
      </c>
      <c r="W78" s="9">
        <v>0</v>
      </c>
      <c r="X78" s="8">
        <v>0.22800000000000001</v>
      </c>
      <c r="Y78" s="8">
        <v>0.22800000000000001</v>
      </c>
      <c r="Z78" s="8">
        <v>0</v>
      </c>
    </row>
    <row r="79" spans="1:26" x14ac:dyDescent="0.15">
      <c r="A79" s="18">
        <v>0.06</v>
      </c>
      <c r="B79" s="51" t="s">
        <v>42</v>
      </c>
      <c r="C79" s="61">
        <v>3</v>
      </c>
      <c r="D79" s="51" t="s">
        <v>30</v>
      </c>
      <c r="E79" s="53" t="s">
        <v>43</v>
      </c>
      <c r="F79" s="1">
        <v>4.3055555555555562E-2</v>
      </c>
      <c r="G79" s="9">
        <v>60.08</v>
      </c>
      <c r="H79">
        <v>409</v>
      </c>
      <c r="I79" s="9">
        <v>78.099999999999994</v>
      </c>
      <c r="J79">
        <v>3</v>
      </c>
      <c r="K79">
        <v>3</v>
      </c>
      <c r="L79" s="3">
        <v>26.033000000000001</v>
      </c>
      <c r="M79" s="8">
        <v>0.85699999999999998</v>
      </c>
      <c r="N79" s="8">
        <v>0.50700000000000001</v>
      </c>
      <c r="O79" s="7">
        <v>37.42</v>
      </c>
      <c r="R79" s="9">
        <v>12.468999999999999</v>
      </c>
      <c r="S79" s="9">
        <v>87.531000000000006</v>
      </c>
      <c r="T79" s="9">
        <v>0</v>
      </c>
      <c r="U79" s="9">
        <v>0</v>
      </c>
      <c r="V79" s="9">
        <v>0</v>
      </c>
      <c r="W79" s="9">
        <v>0</v>
      </c>
      <c r="X79" s="8">
        <v>0.22600000000000001</v>
      </c>
      <c r="Y79" s="8">
        <v>0.218</v>
      </c>
      <c r="Z79" s="8">
        <v>0</v>
      </c>
    </row>
    <row r="80" spans="1:26" x14ac:dyDescent="0.15">
      <c r="A80" s="18">
        <v>0.06</v>
      </c>
      <c r="B80" s="51" t="s">
        <v>42</v>
      </c>
      <c r="C80" s="61">
        <v>4</v>
      </c>
      <c r="D80" s="51" t="s">
        <v>20</v>
      </c>
      <c r="E80" s="53" t="s">
        <v>43</v>
      </c>
      <c r="F80" s="1">
        <v>4.4444444444444446E-2</v>
      </c>
      <c r="G80" s="9">
        <v>60.02</v>
      </c>
      <c r="H80">
        <v>417</v>
      </c>
      <c r="I80" s="9">
        <v>58.4</v>
      </c>
      <c r="J80">
        <v>3</v>
      </c>
      <c r="K80">
        <v>3</v>
      </c>
      <c r="L80" s="3">
        <v>19.466999999999999</v>
      </c>
      <c r="M80" s="8">
        <v>0.85399999999999998</v>
      </c>
      <c r="N80" s="8">
        <v>0.51300000000000001</v>
      </c>
      <c r="O80" s="7">
        <v>34.72</v>
      </c>
      <c r="R80" s="9">
        <v>29.016999999999999</v>
      </c>
      <c r="S80" s="9">
        <v>70.983000000000004</v>
      </c>
      <c r="T80" s="9">
        <v>0</v>
      </c>
      <c r="U80" s="9">
        <v>0</v>
      </c>
      <c r="V80" s="9">
        <v>0</v>
      </c>
      <c r="W80" s="9">
        <v>0</v>
      </c>
      <c r="X80" s="8">
        <v>0.22500000000000001</v>
      </c>
      <c r="Y80" s="8">
        <v>0.23100000000000001</v>
      </c>
      <c r="Z80" s="8">
        <v>0</v>
      </c>
    </row>
    <row r="81" spans="1:26" x14ac:dyDescent="0.15">
      <c r="A81" s="18">
        <v>0.06</v>
      </c>
      <c r="B81" s="51" t="s">
        <v>42</v>
      </c>
      <c r="C81" s="61">
        <v>5</v>
      </c>
      <c r="D81" s="51" t="s">
        <v>21</v>
      </c>
      <c r="E81" s="53" t="s">
        <v>43</v>
      </c>
      <c r="F81" s="1">
        <v>4.5138888888888888E-2</v>
      </c>
      <c r="G81" s="9">
        <v>60.04</v>
      </c>
      <c r="H81">
        <v>409</v>
      </c>
      <c r="I81" s="9">
        <v>80.39</v>
      </c>
      <c r="J81">
        <v>3</v>
      </c>
      <c r="K81">
        <v>3</v>
      </c>
      <c r="L81" s="3">
        <v>26.797000000000001</v>
      </c>
      <c r="M81" s="8">
        <v>0.85699999999999998</v>
      </c>
      <c r="N81" s="8">
        <v>0.50700000000000001</v>
      </c>
      <c r="O81" s="7">
        <v>38.74</v>
      </c>
      <c r="R81" s="9">
        <v>12.468999999999999</v>
      </c>
      <c r="S81" s="9">
        <v>87.531000000000006</v>
      </c>
      <c r="T81" s="9">
        <v>0</v>
      </c>
      <c r="U81" s="9">
        <v>0</v>
      </c>
      <c r="V81" s="9">
        <v>0</v>
      </c>
      <c r="W81" s="9">
        <v>0</v>
      </c>
      <c r="X81" s="8">
        <v>0.22600000000000001</v>
      </c>
      <c r="Y81" s="8">
        <v>0.218</v>
      </c>
      <c r="Z81" s="8">
        <v>0</v>
      </c>
    </row>
    <row r="82" spans="1:26" s="19" customFormat="1" x14ac:dyDescent="0.15">
      <c r="A82" s="23">
        <v>0.46</v>
      </c>
      <c r="B82" s="59" t="s">
        <v>42</v>
      </c>
      <c r="C82" s="62">
        <v>1</v>
      </c>
      <c r="D82" s="52" t="s">
        <v>17</v>
      </c>
      <c r="E82" s="50" t="s">
        <v>83</v>
      </c>
      <c r="F82" s="20">
        <v>0.7631944444444444</v>
      </c>
      <c r="G82" s="27">
        <v>59.89</v>
      </c>
      <c r="I82" s="27"/>
      <c r="K82" s="19">
        <v>4</v>
      </c>
      <c r="L82" s="24"/>
      <c r="M82" s="28"/>
      <c r="N82" s="28"/>
      <c r="O82" s="25">
        <v>40.42</v>
      </c>
      <c r="R82" s="27"/>
      <c r="S82" s="27"/>
      <c r="T82" s="27"/>
      <c r="U82" s="27"/>
      <c r="V82" s="27"/>
      <c r="W82" s="27"/>
      <c r="X82" s="28"/>
      <c r="Y82" s="28"/>
      <c r="Z82" s="28"/>
    </row>
    <row r="83" spans="1:26" s="19" customFormat="1" x14ac:dyDescent="0.15">
      <c r="A83" s="23">
        <v>0.46</v>
      </c>
      <c r="B83" s="59" t="s">
        <v>42</v>
      </c>
      <c r="C83" s="62">
        <v>2</v>
      </c>
      <c r="D83" s="52" t="s">
        <v>41</v>
      </c>
      <c r="E83" s="50" t="s">
        <v>83</v>
      </c>
      <c r="F83" s="20">
        <v>0.76458333333333339</v>
      </c>
      <c r="G83" s="27">
        <v>59.93</v>
      </c>
      <c r="I83" s="27"/>
      <c r="K83" s="19">
        <v>6</v>
      </c>
      <c r="L83" s="24"/>
      <c r="M83" s="28"/>
      <c r="N83" s="28"/>
      <c r="O83" s="25">
        <v>40.18</v>
      </c>
      <c r="R83" s="27"/>
      <c r="S83" s="27"/>
      <c r="T83" s="27"/>
      <c r="U83" s="27"/>
      <c r="V83" s="27"/>
      <c r="W83" s="27"/>
      <c r="X83" s="28"/>
      <c r="Y83" s="28"/>
      <c r="Z83" s="28"/>
    </row>
    <row r="84" spans="1:26" s="19" customFormat="1" x14ac:dyDescent="0.15">
      <c r="A84" s="23">
        <v>0.46</v>
      </c>
      <c r="B84" s="59" t="s">
        <v>42</v>
      </c>
      <c r="C84" s="62">
        <v>3</v>
      </c>
      <c r="D84" s="52" t="s">
        <v>30</v>
      </c>
      <c r="E84" s="50" t="s">
        <v>83</v>
      </c>
      <c r="F84" s="19">
        <v>18.22</v>
      </c>
      <c r="G84" s="27">
        <v>59.91</v>
      </c>
      <c r="I84" s="27"/>
      <c r="K84" s="19">
        <v>5</v>
      </c>
      <c r="L84" s="24"/>
      <c r="M84" s="28"/>
      <c r="N84" s="28"/>
      <c r="O84" s="25">
        <v>42.37</v>
      </c>
      <c r="R84" s="27"/>
      <c r="S84" s="27"/>
      <c r="T84" s="27"/>
      <c r="U84" s="27"/>
      <c r="V84" s="27"/>
      <c r="W84" s="27"/>
      <c r="X84" s="28"/>
      <c r="Y84" s="28"/>
      <c r="Z84" s="28"/>
    </row>
    <row r="85" spans="1:26" s="19" customFormat="1" x14ac:dyDescent="0.15">
      <c r="A85" s="23">
        <v>0.46</v>
      </c>
      <c r="B85" s="59" t="s">
        <v>42</v>
      </c>
      <c r="C85" s="62">
        <v>4</v>
      </c>
      <c r="D85" s="52" t="s">
        <v>20</v>
      </c>
      <c r="E85" s="50" t="s">
        <v>83</v>
      </c>
      <c r="F85" s="20">
        <v>0.7680555555555556</v>
      </c>
      <c r="G85" s="27">
        <v>59.92</v>
      </c>
      <c r="I85" s="27"/>
      <c r="K85" s="19">
        <v>7</v>
      </c>
      <c r="L85" s="24"/>
      <c r="M85" s="28"/>
      <c r="N85" s="28"/>
      <c r="O85" s="25">
        <v>38.950000000000003</v>
      </c>
      <c r="R85" s="27"/>
      <c r="S85" s="27"/>
      <c r="T85" s="27"/>
      <c r="U85" s="27"/>
      <c r="V85" s="27"/>
      <c r="W85" s="27"/>
      <c r="X85" s="28"/>
      <c r="Y85" s="28"/>
      <c r="Z85" s="28"/>
    </row>
    <row r="86" spans="1:26" s="19" customFormat="1" x14ac:dyDescent="0.15">
      <c r="A86" s="23">
        <v>0.46</v>
      </c>
      <c r="B86" s="59" t="s">
        <v>42</v>
      </c>
      <c r="C86" s="62">
        <v>5</v>
      </c>
      <c r="D86" s="52" t="s">
        <v>21</v>
      </c>
      <c r="E86" s="50" t="s">
        <v>83</v>
      </c>
      <c r="F86" s="20">
        <v>0.76874999999999993</v>
      </c>
      <c r="G86" s="27">
        <v>60</v>
      </c>
      <c r="I86" s="27"/>
      <c r="K86" s="19">
        <v>4</v>
      </c>
      <c r="L86" s="24"/>
      <c r="M86" s="28"/>
      <c r="N86" s="28"/>
      <c r="O86" s="25">
        <v>41.61</v>
      </c>
      <c r="R86" s="27"/>
      <c r="S86" s="27"/>
      <c r="T86" s="27"/>
      <c r="U86" s="27"/>
      <c r="V86" s="27"/>
      <c r="W86" s="27"/>
      <c r="X86" s="28"/>
      <c r="Y86" s="28"/>
      <c r="Z86" s="28"/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6"/>
  <sheetViews>
    <sheetView zoomScale="138" zoomScaleNormal="138" workbookViewId="0">
      <selection activeCell="Y19" sqref="A1:Y19"/>
    </sheetView>
  </sheetViews>
  <sheetFormatPr baseColWidth="10" defaultColWidth="8.83203125" defaultRowHeight="13" x14ac:dyDescent="0.15"/>
  <cols>
    <col min="1" max="1" width="8.83203125" style="2" customWidth="1"/>
    <col min="2" max="2" width="8.83203125" style="26" customWidth="1"/>
    <col min="3" max="3" width="8.83203125" style="3" customWidth="1"/>
    <col min="4" max="6" width="8.83203125" style="9" customWidth="1"/>
    <col min="7" max="9" width="8.83203125" style="3" customWidth="1"/>
    <col min="10" max="11" width="8.83203125" style="8" customWidth="1"/>
    <col min="12" max="12" width="9.1640625" style="9" customWidth="1"/>
    <col min="13" max="15" width="9.1640625" style="3" customWidth="1"/>
    <col min="16" max="16" width="9.1640625" style="6" customWidth="1"/>
    <col min="17" max="22" width="8.83203125" style="3"/>
    <col min="23" max="25" width="8.83203125" style="8"/>
  </cols>
  <sheetData>
    <row r="1" spans="1:26" x14ac:dyDescent="0.15">
      <c r="A1" s="2" t="s">
        <v>10</v>
      </c>
      <c r="C1" s="3" t="s">
        <v>64</v>
      </c>
      <c r="D1" s="9" t="s">
        <v>2</v>
      </c>
      <c r="E1" s="9" t="s">
        <v>3</v>
      </c>
      <c r="F1" s="9" t="s">
        <v>4</v>
      </c>
      <c r="G1" s="3" t="s">
        <v>5</v>
      </c>
      <c r="H1" s="3" t="s">
        <v>6</v>
      </c>
      <c r="I1" s="3" t="s">
        <v>7</v>
      </c>
      <c r="J1" s="8" t="s">
        <v>8</v>
      </c>
      <c r="K1" s="8" t="s">
        <v>9</v>
      </c>
      <c r="L1" s="15" t="s">
        <v>38</v>
      </c>
      <c r="M1" s="2" t="s">
        <v>68</v>
      </c>
      <c r="N1" s="2" t="s">
        <v>67</v>
      </c>
      <c r="O1" s="2" t="s">
        <v>75</v>
      </c>
      <c r="P1" s="5" t="s">
        <v>74</v>
      </c>
      <c r="Q1" s="26" t="s">
        <v>94</v>
      </c>
      <c r="R1" s="26" t="s">
        <v>56</v>
      </c>
      <c r="S1" s="26" t="s">
        <v>55</v>
      </c>
      <c r="T1" s="26" t="s">
        <v>89</v>
      </c>
      <c r="U1" s="26" t="s">
        <v>90</v>
      </c>
      <c r="V1" s="26" t="s">
        <v>91</v>
      </c>
      <c r="W1" s="45" t="s">
        <v>92</v>
      </c>
      <c r="X1" s="45" t="s">
        <v>12</v>
      </c>
      <c r="Y1" s="45" t="s">
        <v>93</v>
      </c>
      <c r="Z1" s="47" t="s">
        <v>100</v>
      </c>
    </row>
    <row r="2" spans="1:26" s="19" customFormat="1" x14ac:dyDescent="0.15">
      <c r="A2" s="22">
        <f>AVERAGE(Runs_Soft!$A2:$A6)</f>
        <v>0.46000000000000008</v>
      </c>
      <c r="B2" s="36" t="s">
        <v>126</v>
      </c>
      <c r="C2" s="24">
        <f>COUNT(Runs_Soft!F2:F6)</f>
        <v>5</v>
      </c>
      <c r="D2" s="27">
        <f>AVERAGE(Runs_Soft!G2:G6)</f>
        <v>120.06800000000001</v>
      </c>
      <c r="E2" s="27">
        <f>AVERAGE(Runs_Soft!H2:H6)</f>
        <v>802.4</v>
      </c>
      <c r="F2" s="27">
        <f>AVERAGE(Runs_Soft!I2:I6)</f>
        <v>115.78399999999999</v>
      </c>
      <c r="G2" s="24">
        <f>AVERAGE(Runs_Soft!J2:J6)</f>
        <v>24.2</v>
      </c>
      <c r="H2" s="24">
        <f>AVERAGE(Runs_Soft!K2:K6)</f>
        <v>25.2</v>
      </c>
      <c r="I2" s="24">
        <f>AVERAGE(Runs_Soft!L2:L6)</f>
        <v>6.4016000000000002</v>
      </c>
      <c r="J2" s="28">
        <f>AVERAGE(Runs_Soft!M2:M6)</f>
        <v>0.71919999999999995</v>
      </c>
      <c r="K2" s="28">
        <f>AVERAGE(Runs_Soft!N2:N6)</f>
        <v>0.73419999999999996</v>
      </c>
      <c r="L2" s="27">
        <f>AVERAGE(Runs_Soft!O2:O6)</f>
        <v>25.738</v>
      </c>
      <c r="M2" s="24">
        <f>AVERAGE(Runs_Soft!P2:P6)</f>
        <v>9.4</v>
      </c>
      <c r="N2" s="24" t="s">
        <v>66</v>
      </c>
      <c r="O2" s="24" t="s">
        <v>66</v>
      </c>
      <c r="P2" s="29">
        <f>COUNT(Runs_Soft!P2:P6)</f>
        <v>5</v>
      </c>
      <c r="Q2" s="24">
        <f>AVERAGE(Runs_Soft!R2:R6)</f>
        <v>0</v>
      </c>
      <c r="R2" s="24">
        <f>AVERAGE(Runs_Soft!S2:S6)</f>
        <v>0</v>
      </c>
      <c r="S2" s="24">
        <f>AVERAGE(Runs_Soft!T2:T6)</f>
        <v>48.769599999999997</v>
      </c>
      <c r="T2" s="24">
        <f>AVERAGE(Runs_Soft!U2:U6)</f>
        <v>47.620400000000004</v>
      </c>
      <c r="U2" s="24">
        <f>AVERAGE(Runs_Soft!V2:V6)</f>
        <v>3.6097999999999999</v>
      </c>
      <c r="V2" s="24">
        <f>AVERAGE(Runs_Soft!W2:W6)</f>
        <v>0</v>
      </c>
      <c r="W2" s="28">
        <f>AVERAGE(Runs_Soft!X2:X6)</f>
        <v>0.26979999999999998</v>
      </c>
      <c r="X2" s="28">
        <f>AVERAGE(Runs_Soft!Y2:Y6)</f>
        <v>1</v>
      </c>
      <c r="Y2" s="28">
        <f>AVERAGE(Runs_Soft!Z2:Z6)</f>
        <v>0.14679999999999999</v>
      </c>
      <c r="Z2" s="29">
        <f>COUNTIF(Runs_Soft!AA2:AA6, "=S")</f>
        <v>0</v>
      </c>
    </row>
    <row r="3" spans="1:26" s="19" customFormat="1" x14ac:dyDescent="0.15">
      <c r="A3" s="22">
        <f>AVERAGE(Runs_Soft!$A9:$A13)</f>
        <v>0.43</v>
      </c>
      <c r="B3" s="36" t="s">
        <v>126</v>
      </c>
      <c r="C3" s="24">
        <f>COUNT(Runs_Soft!F7:F11)</f>
        <v>5</v>
      </c>
      <c r="D3" s="27">
        <f>AVERAGE(Runs_Soft!G7:G11)</f>
        <v>120.08199999999999</v>
      </c>
      <c r="E3" s="27">
        <f>AVERAGE(Runs_Soft!H7:H11)</f>
        <v>817.6</v>
      </c>
      <c r="F3" s="27">
        <f>AVERAGE(Runs_Soft!I7:I11)</f>
        <v>115.65740000000001</v>
      </c>
      <c r="G3" s="27">
        <f>AVERAGE(Runs_Soft!J7:J11)</f>
        <v>25.8</v>
      </c>
      <c r="H3" s="27">
        <f>AVERAGE(Runs_Soft!K7:K11)</f>
        <v>26.8</v>
      </c>
      <c r="I3" s="27">
        <f>AVERAGE(Runs_Soft!L7:L11)</f>
        <v>5.3002000000000002</v>
      </c>
      <c r="J3" s="28">
        <f>AVERAGE(Runs_Soft!M7:M11)</f>
        <v>0.71399999999999997</v>
      </c>
      <c r="K3" s="28">
        <f>AVERAGE(Runs_Soft!N7:N11)</f>
        <v>0.7026</v>
      </c>
      <c r="L3" s="27">
        <f>AVERAGE(Runs_Soft!O7:O11)</f>
        <v>24.916</v>
      </c>
      <c r="M3" s="27">
        <f>AVERAGE(Runs_Soft!P7:P11)</f>
        <v>25</v>
      </c>
      <c r="N3" s="27">
        <f>AVERAGE(Runs_Soft!Q7:Q11)</f>
        <v>96.59</v>
      </c>
      <c r="O3" s="24">
        <f>N3-L3</f>
        <v>71.674000000000007</v>
      </c>
      <c r="P3" s="29">
        <f>COUNT(Runs_Soft!P7:P22)</f>
        <v>5</v>
      </c>
      <c r="Q3" s="24">
        <f>AVERAGE(Runs_Soft!R7:R11)</f>
        <v>0</v>
      </c>
      <c r="R3" s="24">
        <f>AVERAGE(Runs_Soft!S7:S11)</f>
        <v>0</v>
      </c>
      <c r="S3" s="24">
        <f>AVERAGE(Runs_Soft!T7:T11)</f>
        <v>61.916200000000003</v>
      </c>
      <c r="T3" s="24">
        <f>AVERAGE(Runs_Soft!U7:U11)</f>
        <v>32.644599999999997</v>
      </c>
      <c r="U3" s="24">
        <f>AVERAGE(Runs_Soft!V7:V11)</f>
        <v>5.4396000000000004</v>
      </c>
      <c r="V3" s="24">
        <f>AVERAGE(Runs_Soft!W7:W11)</f>
        <v>0</v>
      </c>
      <c r="W3" s="28">
        <f>AVERAGE(Runs_Soft!X7:X11)</f>
        <v>0.26500000000000001</v>
      </c>
      <c r="X3" s="28">
        <f>AVERAGE(Runs_Soft!Y7:Y11)</f>
        <v>1</v>
      </c>
      <c r="Y3" s="28">
        <f>AVERAGE(Runs_Soft!Z7:Z11)</f>
        <v>9.1999999999999998E-2</v>
      </c>
      <c r="Z3" s="29">
        <f>COUNTIF(Runs_Soft!AA7:AA11, "=S")</f>
        <v>1</v>
      </c>
    </row>
    <row r="4" spans="1:26" s="19" customFormat="1" x14ac:dyDescent="0.15">
      <c r="A4" s="22">
        <f>AVERAGE(Runs_Soft!$A23:$A27)</f>
        <v>0.4</v>
      </c>
      <c r="B4" s="36" t="s">
        <v>126</v>
      </c>
      <c r="C4" s="24">
        <f>COUNT(Runs_Soft!F23:F27)</f>
        <v>5</v>
      </c>
      <c r="D4" s="27">
        <f>AVERAGE(Runs_Soft!G23:G27)</f>
        <v>120.0702</v>
      </c>
      <c r="E4" s="27">
        <f>AVERAGE(Runs_Soft!H23:H27)</f>
        <v>813.6</v>
      </c>
      <c r="F4" s="27">
        <f>AVERAGE(Runs_Soft!I23:I27)</f>
        <v>116.5316</v>
      </c>
      <c r="G4" s="24">
        <f>AVERAGE(Runs_Soft!J23:J27)</f>
        <v>20</v>
      </c>
      <c r="H4" s="24">
        <f>AVERAGE(Runs_Soft!K23:K27)</f>
        <v>21</v>
      </c>
      <c r="I4" s="24">
        <f>AVERAGE(Runs_Soft!L23:L27)</f>
        <v>7.8205999999999989</v>
      </c>
      <c r="J4" s="28">
        <f>AVERAGE(Runs_Soft!M23:M27)</f>
        <v>0.71519999999999995</v>
      </c>
      <c r="K4" s="28">
        <f>AVERAGE(Runs_Soft!N23:N27)</f>
        <v>0.64580000000000004</v>
      </c>
      <c r="L4" s="27">
        <f>AVERAGE(Runs_Soft!O23:O27)</f>
        <v>29.486000000000001</v>
      </c>
      <c r="M4" s="24">
        <f>AVERAGE(Runs_Soft!P23:P34)</f>
        <v>17.2</v>
      </c>
      <c r="N4" s="24">
        <f>AVERAGE(Runs_Soft!Q23:Q34)</f>
        <v>83.035799999999981</v>
      </c>
      <c r="O4" s="24">
        <f t="shared" ref="O4:O15" si="0">N4-L4</f>
        <v>53.549799999999976</v>
      </c>
      <c r="P4" s="29">
        <f>COUNT(Runs_Soft!P23:P34)</f>
        <v>5</v>
      </c>
      <c r="Q4" s="24">
        <f>AVERAGE(Runs_Soft!R23:R27)</f>
        <v>0</v>
      </c>
      <c r="R4" s="24">
        <f>AVERAGE(Runs_Soft!S23:S27)</f>
        <v>0</v>
      </c>
      <c r="S4" s="24">
        <f>AVERAGE(Runs_Soft!T23:T27)</f>
        <v>73.337599999999995</v>
      </c>
      <c r="T4" s="24">
        <f>AVERAGE(Runs_Soft!U23:U27)</f>
        <v>23.463000000000001</v>
      </c>
      <c r="U4" s="24">
        <f>AVERAGE(Runs_Soft!V23:V27)</f>
        <v>3.1992000000000003</v>
      </c>
      <c r="V4" s="24">
        <f>AVERAGE(Runs_Soft!W23:W27)</f>
        <v>0</v>
      </c>
      <c r="W4" s="28">
        <f>AVERAGE(Runs_Soft!X23:X27)</f>
        <v>0.26159999999999994</v>
      </c>
      <c r="X4" s="28">
        <f>AVERAGE(Runs_Soft!Y23:Y27)</f>
        <v>1</v>
      </c>
      <c r="Y4" s="28">
        <f>AVERAGE(Runs_Soft!Z23:Z27)</f>
        <v>5.5399999999999991E-2</v>
      </c>
      <c r="Z4" s="29">
        <f>COUNTIF(Runs_Soft!AA23:AA27, "=S")</f>
        <v>2</v>
      </c>
    </row>
    <row r="5" spans="1:26" s="19" customFormat="1" x14ac:dyDescent="0.15">
      <c r="A5" s="22">
        <f>AVERAGE(Runs_Soft!$A35:$A39)</f>
        <v>0.37</v>
      </c>
      <c r="B5" s="36" t="s">
        <v>126</v>
      </c>
      <c r="C5" s="24">
        <f>COUNT(Runs_Soft!F35:F39)</f>
        <v>5</v>
      </c>
      <c r="D5" s="27">
        <f>AVERAGE(Runs_Soft!G35:G39)</f>
        <v>120.11399999999999</v>
      </c>
      <c r="E5" s="27">
        <f>AVERAGE(Runs_Soft!H35:H39)</f>
        <v>820.2</v>
      </c>
      <c r="F5" s="27">
        <f>AVERAGE(Runs_Soft!I35:I39)</f>
        <v>117.99039999999999</v>
      </c>
      <c r="G5" s="24">
        <f>AVERAGE(Runs_Soft!J35:J39)</f>
        <v>11.8</v>
      </c>
      <c r="H5" s="24">
        <f>AVERAGE(Runs_Soft!K35:K39)</f>
        <v>12.8</v>
      </c>
      <c r="I5" s="24">
        <f>AVERAGE(Runs_Soft!L35:L39)</f>
        <v>9.9190000000000005</v>
      </c>
      <c r="J5" s="28">
        <f>AVERAGE(Runs_Soft!M35:M39)</f>
        <v>0.71279999999999988</v>
      </c>
      <c r="K5" s="28">
        <f>AVERAGE(Runs_Soft!N35:N39)</f>
        <v>0.43499999999999994</v>
      </c>
      <c r="L5" s="27">
        <f>AVERAGE(Runs_Soft!O35:O39)</f>
        <v>32.869999999999997</v>
      </c>
      <c r="M5" s="24">
        <f>AVERAGE(Runs_Soft!P35:P39)</f>
        <v>10.6</v>
      </c>
      <c r="N5" s="24">
        <f>AVERAGE(Runs_Soft!Q35:Q39)</f>
        <v>69.534000000000006</v>
      </c>
      <c r="O5" s="24">
        <f t="shared" si="0"/>
        <v>36.664000000000009</v>
      </c>
      <c r="P5" s="29">
        <f>COUNT(Runs_Soft!P35:P39)</f>
        <v>5</v>
      </c>
      <c r="Q5" s="24">
        <f>AVERAGE(Runs_Soft!R35:R39)</f>
        <v>0</v>
      </c>
      <c r="R5" s="24">
        <f>AVERAGE(Runs_Soft!S35:S39)</f>
        <v>0</v>
      </c>
      <c r="S5" s="24">
        <f>AVERAGE(Runs_Soft!T35:T39)</f>
        <v>84.582599999999999</v>
      </c>
      <c r="T5" s="24">
        <f>AVERAGE(Runs_Soft!U35:U39)</f>
        <v>13.881</v>
      </c>
      <c r="U5" s="24">
        <f>AVERAGE(Runs_Soft!V35:V39)</f>
        <v>1.5362</v>
      </c>
      <c r="V5" s="24">
        <f>AVERAGE(Runs_Soft!W35:W39)</f>
        <v>0</v>
      </c>
      <c r="W5" s="28">
        <f>AVERAGE(Runs_Soft!X35:X39)</f>
        <v>0.24459999999999998</v>
      </c>
      <c r="X5" s="28">
        <f>AVERAGE(Runs_Soft!Y35:Y39)</f>
        <v>1</v>
      </c>
      <c r="Y5" s="28">
        <f>AVERAGE(Runs_Soft!Z35:Z39)</f>
        <v>3.04E-2</v>
      </c>
      <c r="Z5" s="29">
        <f>COUNTIF(Runs_Soft!AA35:AA39, "=S")</f>
        <v>5</v>
      </c>
    </row>
    <row r="6" spans="1:26" s="19" customFormat="1" x14ac:dyDescent="0.15">
      <c r="A6" s="22">
        <f>AVERAGE(Runs_Soft!$A40:$A44)</f>
        <v>0.34</v>
      </c>
      <c r="B6" s="36" t="s">
        <v>126</v>
      </c>
      <c r="C6" s="24">
        <f>COUNT(Runs_Soft!F40:F44)</f>
        <v>5</v>
      </c>
      <c r="D6" s="27">
        <f>AVERAGE(Runs_Soft!G40:G44)</f>
        <v>120.042</v>
      </c>
      <c r="E6" s="27">
        <f>AVERAGE(Runs_Soft!H40:H44)</f>
        <v>833.2</v>
      </c>
      <c r="F6" s="27">
        <f>AVERAGE(Runs_Soft!I40:I44)</f>
        <v>117.83000000000001</v>
      </c>
      <c r="G6" s="24">
        <f>AVERAGE(Runs_Soft!J40:J44)</f>
        <v>11.6</v>
      </c>
      <c r="H6" s="24">
        <f>AVERAGE(Runs_Soft!K40:K44)</f>
        <v>12.6</v>
      </c>
      <c r="I6" s="24">
        <f>AVERAGE(Runs_Soft!L40:L44)</f>
        <v>10.0708</v>
      </c>
      <c r="J6" s="28">
        <f>AVERAGE(Runs_Soft!M40:M44)</f>
        <v>0.70819999999999994</v>
      </c>
      <c r="K6" s="28">
        <f>AVERAGE(Runs_Soft!N40:N44)</f>
        <v>0.53159999999999996</v>
      </c>
      <c r="L6" s="27">
        <f>AVERAGE(Runs_Soft!O40:O44)</f>
        <v>37.380000000000003</v>
      </c>
      <c r="M6" s="24">
        <f>AVERAGE(Runs_Soft!P40:P45)</f>
        <v>11</v>
      </c>
      <c r="N6" s="24">
        <f>AVERAGE(Runs_Soft!Q40:Q45)</f>
        <v>83.147999999999996</v>
      </c>
      <c r="O6" s="24">
        <f t="shared" si="0"/>
        <v>45.767999999999994</v>
      </c>
      <c r="P6" s="29">
        <f>COUNT(Runs_Soft!P40:P45)</f>
        <v>5</v>
      </c>
      <c r="Q6" s="24">
        <f>AVERAGE(Runs_Soft!R40:R44)</f>
        <v>0</v>
      </c>
      <c r="R6" s="24">
        <f>AVERAGE(Runs_Soft!S40:S44)</f>
        <v>0</v>
      </c>
      <c r="S6" s="24">
        <f>AVERAGE(Runs_Soft!T40:T44)</f>
        <v>90.606199999999987</v>
      </c>
      <c r="T6" s="24">
        <f>AVERAGE(Runs_Soft!U40:U44)</f>
        <v>9.0125999999999991</v>
      </c>
      <c r="U6" s="24">
        <f>AVERAGE(Runs_Soft!V40:V44)</f>
        <v>0.38140000000000002</v>
      </c>
      <c r="V6" s="24">
        <f>AVERAGE(Runs_Soft!W40:W44)</f>
        <v>0</v>
      </c>
      <c r="W6" s="28">
        <f>AVERAGE(Runs_Soft!X40:X44)</f>
        <v>0.24699999999999997</v>
      </c>
      <c r="X6" s="28">
        <f>AVERAGE(Runs_Soft!Y40:Y44)</f>
        <v>1</v>
      </c>
      <c r="Y6" s="28">
        <f>AVERAGE(Runs_Soft!Z40:Z44)</f>
        <v>2.1000000000000001E-2</v>
      </c>
      <c r="Z6" s="29">
        <f>COUNTIF(Runs_Soft!AA40:AA44, "=S")</f>
        <v>4</v>
      </c>
    </row>
    <row r="7" spans="1:26" s="19" customFormat="1" x14ac:dyDescent="0.15">
      <c r="A7" s="22">
        <f>AVERAGE(Runs_Soft!$A46:$A50)</f>
        <v>0.31</v>
      </c>
      <c r="B7" s="36" t="s">
        <v>126</v>
      </c>
      <c r="C7" s="24">
        <f>COUNT(Runs_Soft!F46:F50)</f>
        <v>5</v>
      </c>
      <c r="D7" s="27">
        <f>AVERAGE(Runs_Soft!G46:G50)</f>
        <v>120.03399999999999</v>
      </c>
      <c r="E7" s="27">
        <f>AVERAGE(Runs_Soft!H46:H50)</f>
        <v>822.6</v>
      </c>
      <c r="F7" s="27">
        <f>AVERAGE(Runs_Soft!I46:I50)</f>
        <v>117.62199999999999</v>
      </c>
      <c r="G7" s="24">
        <f>AVERAGE(Runs_Soft!J46:J50)</f>
        <v>13.2</v>
      </c>
      <c r="H7" s="24">
        <f>AVERAGE(Runs_Soft!K46:K50)</f>
        <v>14.2</v>
      </c>
      <c r="I7" s="24">
        <f>AVERAGE(Runs_Soft!L46:L50)</f>
        <v>9.1438000000000024</v>
      </c>
      <c r="J7" s="28">
        <f>AVERAGE(Runs_Soft!M46:M50)</f>
        <v>0.71199999999999997</v>
      </c>
      <c r="K7" s="28">
        <f>AVERAGE(Runs_Soft!N46:N50)</f>
        <v>0.56419999999999992</v>
      </c>
      <c r="L7" s="27">
        <f>AVERAGE(Runs_Soft!O46:O50)</f>
        <v>39.68</v>
      </c>
      <c r="M7" s="24">
        <f>AVERAGE(Runs_Soft!P46:P51)</f>
        <v>9.8000000000000007</v>
      </c>
      <c r="N7" s="24">
        <f>AVERAGE(Runs_Soft!Q46:Q51)</f>
        <v>87.467999999999989</v>
      </c>
      <c r="O7" s="24">
        <f t="shared" si="0"/>
        <v>47.78799999999999</v>
      </c>
      <c r="P7" s="29">
        <f>COUNT(Runs_Soft!P46:P51)</f>
        <v>5</v>
      </c>
      <c r="Q7" s="24">
        <f>AVERAGE(Runs_Soft!R46:R50)</f>
        <v>0</v>
      </c>
      <c r="R7" s="24">
        <f>AVERAGE(Runs_Soft!S46:S50)</f>
        <v>0</v>
      </c>
      <c r="S7" s="24">
        <f>AVERAGE(Runs_Soft!T46:T50)</f>
        <v>91.978800000000007</v>
      </c>
      <c r="T7" s="24">
        <f>AVERAGE(Runs_Soft!U46:U50)</f>
        <v>7.9233999999999991</v>
      </c>
      <c r="U7" s="24">
        <f>AVERAGE(Runs_Soft!V46:V50)</f>
        <v>9.7799999999999998E-2</v>
      </c>
      <c r="V7" s="24">
        <f>AVERAGE(Runs_Soft!W46:W50)</f>
        <v>0</v>
      </c>
      <c r="W7" s="28">
        <f>AVERAGE(Runs_Soft!X46:X50)</f>
        <v>0.25339999999999996</v>
      </c>
      <c r="X7" s="28">
        <f>AVERAGE(Runs_Soft!Y46:Y50)</f>
        <v>1</v>
      </c>
      <c r="Y7" s="28">
        <f>AVERAGE(Runs_Soft!Z46:Z50)</f>
        <v>1.5800000000000002E-2</v>
      </c>
      <c r="Z7" s="29">
        <f>COUNTIF(Runs_Soft!AA46:AA50, "=S")</f>
        <v>4</v>
      </c>
    </row>
    <row r="8" spans="1:26" x14ac:dyDescent="0.15">
      <c r="A8" s="2">
        <f>AVERAGE(Runs_Soft!$A52:$A56)</f>
        <v>0.28000000000000003</v>
      </c>
      <c r="B8" s="26" t="s">
        <v>126</v>
      </c>
      <c r="C8" s="3">
        <f>COUNT(Runs_Soft!F52:F56)</f>
        <v>5</v>
      </c>
      <c r="D8" s="9">
        <f>AVERAGE(Runs_Soft!G52:G56)</f>
        <v>120.09400000000001</v>
      </c>
      <c r="E8" s="9">
        <f>AVERAGE(Runs_Soft!H52:H56)</f>
        <v>825.8</v>
      </c>
      <c r="F8" s="9">
        <f>AVERAGE(Runs_Soft!I52:I56)</f>
        <v>117.96600000000001</v>
      </c>
      <c r="G8" s="3">
        <f>AVERAGE(Runs_Soft!J52:J56)</f>
        <v>12</v>
      </c>
      <c r="H8" s="3">
        <f>AVERAGE(Runs_Soft!K52:K56)</f>
        <v>13</v>
      </c>
      <c r="I8" s="3">
        <f>AVERAGE(Runs_Soft!L52:L56)</f>
        <v>9.5755999999999997</v>
      </c>
      <c r="J8" s="8">
        <f>AVERAGE(Runs_Soft!M52:M56)</f>
        <v>0.71120000000000005</v>
      </c>
      <c r="K8" s="8">
        <f>AVERAGE(Runs_Soft!N52:N56)</f>
        <v>0.5364000000000001</v>
      </c>
      <c r="L8" s="9">
        <f>AVERAGE(Runs_Soft!O52:O56)</f>
        <v>43.595999999999989</v>
      </c>
      <c r="M8" s="3">
        <f>AVERAGE(Runs_Soft!P52:P56)</f>
        <v>10.6</v>
      </c>
      <c r="N8" s="3">
        <f>AVERAGE(Runs_Soft!Q52:Q56)</f>
        <v>90.198000000000008</v>
      </c>
      <c r="O8" s="3">
        <f t="shared" si="0"/>
        <v>46.602000000000018</v>
      </c>
      <c r="P8" s="6">
        <f>COUNT(Runs_Soft!P52:P56)</f>
        <v>5</v>
      </c>
      <c r="Q8" s="3">
        <f>AVERAGE(Runs_Soft!R52:R56)</f>
        <v>0</v>
      </c>
      <c r="R8" s="3">
        <f>AVERAGE(Runs_Soft!S52:S56)</f>
        <v>0</v>
      </c>
      <c r="S8" s="3">
        <f>AVERAGE(Runs_Soft!T52:T56)</f>
        <v>94.983199999999982</v>
      </c>
      <c r="T8" s="3">
        <f>AVERAGE(Runs_Soft!U52:U56)</f>
        <v>5.016799999999999</v>
      </c>
      <c r="U8" s="3">
        <f>AVERAGE(Runs_Soft!V52:V56)</f>
        <v>0</v>
      </c>
      <c r="V8" s="3">
        <f>AVERAGE(Runs_Soft!W52:W56)</f>
        <v>0</v>
      </c>
      <c r="W8" s="8">
        <f>AVERAGE(Runs_Soft!X52:X56)</f>
        <v>0.25660000000000005</v>
      </c>
      <c r="X8" s="8">
        <f>AVERAGE(Runs_Soft!Y52:Y56)</f>
        <v>1</v>
      </c>
      <c r="Y8" s="8">
        <f>AVERAGE(Runs_Soft!Z52:Z56)</f>
        <v>7.6E-3</v>
      </c>
      <c r="Z8" s="6">
        <f>COUNTIF(Runs_Soft!AA52:AA56, "=S")</f>
        <v>5</v>
      </c>
    </row>
    <row r="9" spans="1:26" x14ac:dyDescent="0.15">
      <c r="A9" s="2">
        <f>AVERAGE(Runs_Soft!$A57:$A61)</f>
        <v>0.25</v>
      </c>
      <c r="B9" s="26" t="s">
        <v>126</v>
      </c>
      <c r="C9" s="3">
        <f>COUNT(Runs_Soft!F57:F61)</f>
        <v>5</v>
      </c>
      <c r="D9" s="9">
        <f>AVERAGE(Runs_Soft!G57:G61)</f>
        <v>120.07999999999997</v>
      </c>
      <c r="E9" s="9">
        <f>AVERAGE(Runs_Soft!H57:H61)</f>
        <v>824.6</v>
      </c>
      <c r="F9" s="9">
        <f>AVERAGE(Runs_Soft!I57:I61)</f>
        <v>118.01820000000001</v>
      </c>
      <c r="G9" s="3">
        <f>AVERAGE(Runs_Soft!J57:J61)</f>
        <v>10.6</v>
      </c>
      <c r="H9" s="3">
        <f>AVERAGE(Runs_Soft!K57:K61)</f>
        <v>11.6</v>
      </c>
      <c r="I9" s="3">
        <f>AVERAGE(Runs_Soft!L57:L61)</f>
        <v>11.1622</v>
      </c>
      <c r="J9" s="8">
        <f>AVERAGE(Runs_Soft!M57:M61)</f>
        <v>0.71139999999999992</v>
      </c>
      <c r="K9" s="8">
        <f>AVERAGE(Runs_Soft!N57:N61)</f>
        <v>0.53920000000000001</v>
      </c>
      <c r="L9" s="9">
        <f>AVERAGE(Runs_Soft!O57:O61)</f>
        <v>47.112000000000002</v>
      </c>
      <c r="M9" s="3">
        <f>AVERAGE(Runs_Soft!P57:P61)</f>
        <v>10.6</v>
      </c>
      <c r="N9" s="3">
        <f>AVERAGE(Runs_Soft!Q57:Q61)</f>
        <v>92.355999999999995</v>
      </c>
      <c r="O9" s="3">
        <f t="shared" si="0"/>
        <v>45.243999999999993</v>
      </c>
      <c r="P9" s="6">
        <f>COUNT(Runs_Soft!P57:P61)</f>
        <v>5</v>
      </c>
      <c r="Q9" s="3">
        <f>AVERAGE(Runs_Soft!R57:R61)</f>
        <v>0</v>
      </c>
      <c r="R9" s="3">
        <f>AVERAGE(Runs_Soft!S57:S61)</f>
        <v>0</v>
      </c>
      <c r="S9" s="3">
        <f>AVERAGE(Runs_Soft!T57:T61)</f>
        <v>97.046199999999999</v>
      </c>
      <c r="T9" s="3">
        <f>AVERAGE(Runs_Soft!U57:U61)</f>
        <v>2.9537999999999998</v>
      </c>
      <c r="U9" s="3">
        <f>AVERAGE(Runs_Soft!V57:V61)</f>
        <v>0</v>
      </c>
      <c r="V9" s="3">
        <f>AVERAGE(Runs_Soft!W57:W61)</f>
        <v>0</v>
      </c>
      <c r="W9" s="8">
        <f>AVERAGE(Runs_Soft!X57:X61)</f>
        <v>0.25540000000000002</v>
      </c>
      <c r="X9" s="8">
        <f>AVERAGE(Runs_Soft!Y57:Y61)</f>
        <v>1</v>
      </c>
      <c r="Y9" s="8">
        <f>AVERAGE(Runs_Soft!Z57:Z61)</f>
        <v>4.2000000000000006E-3</v>
      </c>
      <c r="Z9" s="6">
        <f>COUNTIF(Runs_Soft!AA57:AA61, "=S")</f>
        <v>5</v>
      </c>
    </row>
    <row r="10" spans="1:26" x14ac:dyDescent="0.15">
      <c r="A10" s="2">
        <f>AVERAGE(Runs_Soft!$A62:$A66)</f>
        <v>0.23000000000000004</v>
      </c>
      <c r="B10" s="26" t="s">
        <v>126</v>
      </c>
      <c r="C10" s="3">
        <f>COUNT(Runs_Soft!F62:F66)</f>
        <v>5</v>
      </c>
      <c r="D10" s="9">
        <f>AVERAGE(Runs_Soft!G62:G66)</f>
        <v>120.074</v>
      </c>
      <c r="E10" s="9">
        <f>AVERAGE(Runs_Soft!H62:H66)</f>
        <v>824.2</v>
      </c>
      <c r="F10" s="9">
        <f>AVERAGE(Runs_Soft!I62:I66)</f>
        <v>118.042</v>
      </c>
      <c r="G10" s="3">
        <f>AVERAGE(Runs_Soft!J62:J66)</f>
        <v>10</v>
      </c>
      <c r="H10" s="3">
        <f>AVERAGE(Runs_Soft!K62:K66)</f>
        <v>11</v>
      </c>
      <c r="I10" s="3">
        <f>AVERAGE(Runs_Soft!L62:L66)</f>
        <v>11.884800000000002</v>
      </c>
      <c r="J10" s="8">
        <f>AVERAGE(Runs_Soft!M62:M66)</f>
        <v>0.71139999999999992</v>
      </c>
      <c r="K10" s="8">
        <f>AVERAGE(Runs_Soft!N62:N66)</f>
        <v>0.56600000000000006</v>
      </c>
      <c r="L10" s="9">
        <f>AVERAGE(Runs_Soft!O62:O66)</f>
        <v>54.379999999999995</v>
      </c>
      <c r="M10" s="3">
        <f>AVERAGE(Runs_Soft!P62:P66)</f>
        <v>8.1999999999999993</v>
      </c>
      <c r="N10" s="3">
        <f>AVERAGE(Runs_Soft!Q62:Q66)</f>
        <v>95.347999999999999</v>
      </c>
      <c r="O10" s="3">
        <f t="shared" si="0"/>
        <v>40.968000000000004</v>
      </c>
      <c r="P10" s="6">
        <f>COUNT(Runs_Soft!P62:P66)</f>
        <v>5</v>
      </c>
      <c r="Q10" s="3">
        <f>AVERAGE(Runs_Soft!R62:R66)</f>
        <v>0</v>
      </c>
      <c r="R10" s="3">
        <f>AVERAGE(Runs_Soft!S62:S66)</f>
        <v>2.6176000000000004</v>
      </c>
      <c r="S10" s="3">
        <f>AVERAGE(Runs_Soft!T62:T66)</f>
        <v>97.357799999999997</v>
      </c>
      <c r="T10" s="3">
        <f>AVERAGE(Runs_Soft!U62:U66)</f>
        <v>2.46E-2</v>
      </c>
      <c r="U10" s="3">
        <f>AVERAGE(Runs_Soft!V62:V66)</f>
        <v>0</v>
      </c>
      <c r="V10" s="3">
        <f>AVERAGE(Runs_Soft!W62:W66)</f>
        <v>0</v>
      </c>
      <c r="W10" s="8">
        <f>AVERAGE(Runs_Soft!X62:X66)</f>
        <v>0.251</v>
      </c>
      <c r="X10" s="8">
        <f>AVERAGE(Runs_Soft!Y62:Y66)</f>
        <v>0.99720000000000009</v>
      </c>
      <c r="Y10" s="8">
        <f>AVERAGE(Runs_Soft!Z62:Z66)</f>
        <v>1.8000000000000002E-3</v>
      </c>
      <c r="Z10" s="6">
        <f>COUNTIF(Runs_Soft!AA62:AA66, "=S")</f>
        <v>5</v>
      </c>
    </row>
    <row r="11" spans="1:26" x14ac:dyDescent="0.15">
      <c r="A11" s="2">
        <f>AVERAGE(Runs_Soft!$A67:$A71)</f>
        <v>0.22000000000000003</v>
      </c>
      <c r="B11" s="26" t="s">
        <v>126</v>
      </c>
      <c r="C11" s="3">
        <f>COUNT(Runs_Soft!F67:F71)</f>
        <v>5</v>
      </c>
      <c r="D11" s="9">
        <f>AVERAGE(Runs_Soft!G67:G71)</f>
        <v>120.0278</v>
      </c>
      <c r="E11" s="9">
        <f>AVERAGE(Runs_Soft!H67:H71)</f>
        <v>834.2</v>
      </c>
      <c r="F11" s="9">
        <f>AVERAGE(Runs_Soft!I67:I71)</f>
        <v>117.85799999999999</v>
      </c>
      <c r="G11" s="3">
        <f>AVERAGE(Runs_Soft!J67:J71)</f>
        <v>12</v>
      </c>
      <c r="H11" s="3">
        <f>AVERAGE(Runs_Soft!K67:K71)</f>
        <v>13</v>
      </c>
      <c r="I11" s="3">
        <f>AVERAGE(Runs_Soft!L67:L71)</f>
        <v>10.033000000000001</v>
      </c>
      <c r="J11" s="8">
        <f>AVERAGE(Runs_Soft!M67:M71)</f>
        <v>0.70819999999999994</v>
      </c>
      <c r="K11" s="8">
        <f>AVERAGE(Runs_Soft!N67:N71)</f>
        <v>0.52839999999999998</v>
      </c>
      <c r="L11" s="9">
        <f>AVERAGE(Runs_Soft!O67:O71)</f>
        <v>52.902000000000001</v>
      </c>
      <c r="M11" s="3">
        <f>AVERAGE(Runs_Soft!P67:P71)</f>
        <v>12.2</v>
      </c>
      <c r="N11" s="3">
        <f>AVERAGE(Runs_Soft!Q67:Q71)</f>
        <v>85.384</v>
      </c>
      <c r="O11" s="3">
        <f t="shared" si="0"/>
        <v>32.481999999999999</v>
      </c>
      <c r="P11" s="6">
        <f>COUNT(Runs_Soft!P67:P71)</f>
        <v>5</v>
      </c>
      <c r="Q11" s="3">
        <f>AVERAGE(Runs_Soft!R67:R71)</f>
        <v>0</v>
      </c>
      <c r="R11" s="3">
        <f>AVERAGE(Runs_Soft!S67:S71)</f>
        <v>4.3109999999999999</v>
      </c>
      <c r="S11" s="3">
        <f>AVERAGE(Runs_Soft!T67:T71)</f>
        <v>95.665199999999999</v>
      </c>
      <c r="T11" s="3">
        <f>AVERAGE(Runs_Soft!U67:U71)</f>
        <v>2.3799999999999998E-2</v>
      </c>
      <c r="U11" s="3">
        <f>AVERAGE(Runs_Soft!V67:V71)</f>
        <v>0</v>
      </c>
      <c r="V11" s="3">
        <f>AVERAGE(Runs_Soft!W67:W71)</f>
        <v>0</v>
      </c>
      <c r="W11" s="8">
        <f>AVERAGE(Runs_Soft!X67:X71)</f>
        <v>0.254</v>
      </c>
      <c r="X11" s="8">
        <f>AVERAGE(Runs_Soft!Y67:Y71)</f>
        <v>0.99480000000000002</v>
      </c>
      <c r="Y11" s="8">
        <f>AVERAGE(Runs_Soft!Z67:Z71)</f>
        <v>0</v>
      </c>
      <c r="Z11" s="6">
        <f>COUNTIF(Runs_Soft!AA67:AA71, "=S")</f>
        <v>5</v>
      </c>
    </row>
    <row r="12" spans="1:26" x14ac:dyDescent="0.15">
      <c r="A12" s="2">
        <f>AVERAGE(Runs_Soft!$A72:$A76)</f>
        <v>0.21000000000000002</v>
      </c>
      <c r="B12" s="26" t="s">
        <v>126</v>
      </c>
      <c r="C12" s="3">
        <f>COUNT(Runs_Soft!F72:F76)</f>
        <v>5</v>
      </c>
      <c r="D12" s="9">
        <f>AVERAGE(Runs_Soft!G72:G76)</f>
        <v>120.08</v>
      </c>
      <c r="E12" s="9">
        <f>AVERAGE(Runs_Soft!H72:H76)</f>
        <v>819.2</v>
      </c>
      <c r="F12" s="9">
        <f>AVERAGE(Runs_Soft!I72:I76)</f>
        <v>117.93799999999999</v>
      </c>
      <c r="G12" s="3">
        <f>AVERAGE(Runs_Soft!J72:J76)</f>
        <v>10.4</v>
      </c>
      <c r="H12" s="3">
        <f>AVERAGE(Runs_Soft!K72:K76)</f>
        <v>11.4</v>
      </c>
      <c r="I12" s="3">
        <f>AVERAGE(Runs_Soft!L72:L76)</f>
        <v>10.463199999999999</v>
      </c>
      <c r="J12" s="8">
        <f>AVERAGE(Runs_Soft!M72:M76)</f>
        <v>0.71340000000000003</v>
      </c>
      <c r="K12" s="8">
        <f>AVERAGE(Runs_Soft!N72:N76)</f>
        <v>0.5716</v>
      </c>
      <c r="L12" s="9">
        <f>AVERAGE(Runs_Soft!O72:O76)</f>
        <v>49.868000000000002</v>
      </c>
      <c r="M12" s="3">
        <f>AVERAGE(Runs_Soft!P72:P76)</f>
        <v>10.199999999999999</v>
      </c>
      <c r="N12" s="3">
        <f>AVERAGE(Runs_Soft!Q72:Q76)</f>
        <v>97.02000000000001</v>
      </c>
      <c r="O12" s="3">
        <f t="shared" si="0"/>
        <v>47.152000000000008</v>
      </c>
      <c r="P12" s="6">
        <f>COUNT(Runs_Soft!P72:P76)</f>
        <v>5</v>
      </c>
      <c r="Q12" s="3">
        <f>AVERAGE(Runs_Soft!R72:R76)</f>
        <v>0</v>
      </c>
      <c r="R12" s="3">
        <f>AVERAGE(Runs_Soft!S72:S76)</f>
        <v>5.2025999999999994</v>
      </c>
      <c r="S12" s="3">
        <f>AVERAGE(Runs_Soft!T72:T76)</f>
        <v>94.79740000000001</v>
      </c>
      <c r="T12" s="3">
        <f>AVERAGE(Runs_Soft!U72:U76)</f>
        <v>0</v>
      </c>
      <c r="U12" s="3">
        <f>AVERAGE(Runs_Soft!V72:V76)</f>
        <v>0</v>
      </c>
      <c r="V12" s="3">
        <f>AVERAGE(Runs_Soft!W72:W76)</f>
        <v>0</v>
      </c>
      <c r="W12" s="8">
        <f>AVERAGE(Runs_Soft!X72:X76)</f>
        <v>0.26180000000000003</v>
      </c>
      <c r="X12" s="8">
        <f>AVERAGE(Runs_Soft!Y72:Y76)</f>
        <v>0.99299999999999999</v>
      </c>
      <c r="Y12" s="8">
        <f>AVERAGE(Runs_Soft!Z72:Z76)</f>
        <v>0</v>
      </c>
      <c r="Z12" s="6">
        <f>COUNTIF(Runs_Soft!AA72:AA76, "=S")</f>
        <v>5</v>
      </c>
    </row>
    <row r="13" spans="1:26" x14ac:dyDescent="0.15">
      <c r="A13" s="2">
        <f>AVERAGE(Runs_Soft!$A77:$A81)</f>
        <v>0.2</v>
      </c>
      <c r="B13" s="26" t="s">
        <v>126</v>
      </c>
      <c r="C13" s="3">
        <f>COUNT(Runs_Soft!F77:F81)</f>
        <v>5</v>
      </c>
      <c r="D13" s="9">
        <f>AVERAGE(Runs_Soft!G77:G81)</f>
        <v>120.098</v>
      </c>
      <c r="E13" s="9">
        <f>AVERAGE(Runs_Soft!H77:H81)</f>
        <v>834</v>
      </c>
      <c r="F13" s="9">
        <f>AVERAGE(Runs_Soft!I77:I81)</f>
        <v>117.846</v>
      </c>
      <c r="G13" s="3">
        <f>AVERAGE(Runs_Soft!J77:J81)</f>
        <v>12.6</v>
      </c>
      <c r="H13" s="3">
        <f>AVERAGE(Runs_Soft!K77:K81)</f>
        <v>13.6</v>
      </c>
      <c r="I13" s="3">
        <f>AVERAGE(Runs_Soft!L77:L81)</f>
        <v>9.1883999999999997</v>
      </c>
      <c r="J13" s="8">
        <f>AVERAGE(Runs_Soft!M77:M81)</f>
        <v>0.70819999999999994</v>
      </c>
      <c r="K13" s="8">
        <f>AVERAGE(Runs_Soft!N77:N81)</f>
        <v>0.58839999999999992</v>
      </c>
      <c r="L13" s="9">
        <f>AVERAGE(Runs_Soft!O77:O81)</f>
        <v>51.658000000000001</v>
      </c>
      <c r="M13" s="3">
        <f>AVERAGE(Runs_Soft!P77:P81)</f>
        <v>12.4</v>
      </c>
      <c r="N13" s="3">
        <f>AVERAGE(Runs_Soft!Q77:Q81)</f>
        <v>100.02599999999998</v>
      </c>
      <c r="O13" s="3">
        <f t="shared" si="0"/>
        <v>48.367999999999981</v>
      </c>
      <c r="P13" s="6">
        <f>COUNT(Runs_Soft!P77:P81)</f>
        <v>5</v>
      </c>
      <c r="Q13" s="3">
        <f>AVERAGE(Runs_Soft!R77:R81)</f>
        <v>0</v>
      </c>
      <c r="R13" s="3">
        <f>AVERAGE(Runs_Soft!S77:S81)</f>
        <v>10.85</v>
      </c>
      <c r="S13" s="3">
        <f>AVERAGE(Runs_Soft!T77:T81)</f>
        <v>89.15</v>
      </c>
      <c r="T13" s="3">
        <f>AVERAGE(Runs_Soft!U77:U81)</f>
        <v>0</v>
      </c>
      <c r="U13" s="3">
        <f>AVERAGE(Runs_Soft!V77:V81)</f>
        <v>0</v>
      </c>
      <c r="V13" s="3">
        <f>AVERAGE(Runs_Soft!W77:W81)</f>
        <v>0</v>
      </c>
      <c r="W13" s="8">
        <f>AVERAGE(Runs_Soft!X77:X81)</f>
        <v>0.25619999999999998</v>
      </c>
      <c r="X13" s="8">
        <f>AVERAGE(Runs_Soft!Y77:Y81)</f>
        <v>0.98080000000000001</v>
      </c>
      <c r="Y13" s="8">
        <f>AVERAGE(Runs_Soft!Z77:Z81)</f>
        <v>0</v>
      </c>
      <c r="Z13" s="6">
        <f>COUNTIF(Runs_Soft!AA77:AA81, "=S")</f>
        <v>5</v>
      </c>
    </row>
    <row r="14" spans="1:26" s="19" customFormat="1" x14ac:dyDescent="0.15">
      <c r="A14" s="22">
        <f>AVERAGE(Runs_Soft!$A82:$A86)</f>
        <v>0.18</v>
      </c>
      <c r="B14" s="36" t="s">
        <v>126</v>
      </c>
      <c r="C14" s="24">
        <f>COUNT(Runs_Soft!F82:F86)</f>
        <v>5</v>
      </c>
      <c r="D14" s="27">
        <f>AVERAGE(Runs_Soft!G82:G86)</f>
        <v>120.074</v>
      </c>
      <c r="E14" s="27">
        <f>AVERAGE(Runs_Soft!H82:H86)</f>
        <v>827.2</v>
      </c>
      <c r="F14" s="27">
        <f>AVERAGE(Runs_Soft!I82:I86)</f>
        <v>122.98399999999999</v>
      </c>
      <c r="G14" s="24">
        <f>AVERAGE(Runs_Soft!J82:J86)</f>
        <v>10.4</v>
      </c>
      <c r="H14" s="24">
        <f>AVERAGE(Runs_Soft!K82:K86)</f>
        <v>11.2</v>
      </c>
      <c r="I14" s="24">
        <f>AVERAGE(Runs_Soft!L82:L86)</f>
        <v>11.9114</v>
      </c>
      <c r="J14" s="28">
        <f>AVERAGE(Runs_Soft!M82:M86)</f>
        <v>0.71039999999999992</v>
      </c>
      <c r="K14" s="28">
        <f>AVERAGE(Runs_Soft!N82:N86)</f>
        <v>0.55459999999999998</v>
      </c>
      <c r="L14" s="27">
        <f>AVERAGE(Runs_Soft!O82:O86)</f>
        <v>46.763999999999996</v>
      </c>
      <c r="M14" s="24">
        <f>AVERAGE(Runs_Soft!P82:P87)</f>
        <v>10.4</v>
      </c>
      <c r="N14" s="24">
        <f>AVERAGE(Runs_Soft!Q82:Q87)</f>
        <v>88.320000000000007</v>
      </c>
      <c r="O14" s="24">
        <f t="shared" si="0"/>
        <v>41.556000000000012</v>
      </c>
      <c r="P14" s="29">
        <f>COUNT(Runs_Soft!P82:P87)</f>
        <v>5</v>
      </c>
      <c r="Q14" s="24">
        <f>AVERAGE(Runs_Soft!R82:R86)</f>
        <v>0.57979999999999998</v>
      </c>
      <c r="R14" s="24">
        <f>AVERAGE(Runs_Soft!S82:S86)</f>
        <v>27.915999999999997</v>
      </c>
      <c r="S14" s="24">
        <f>AVERAGE(Runs_Soft!T82:T86)</f>
        <v>71.504199999999997</v>
      </c>
      <c r="T14" s="24">
        <f>AVERAGE(Runs_Soft!U82:U86)</f>
        <v>0</v>
      </c>
      <c r="U14" s="24">
        <f>AVERAGE(Runs_Soft!V82:V86)</f>
        <v>0</v>
      </c>
      <c r="V14" s="24">
        <f>AVERAGE(Runs_Soft!W82:W86)</f>
        <v>0</v>
      </c>
      <c r="W14" s="28">
        <f>AVERAGE(Runs_Soft!X82:X86)</f>
        <v>0.252</v>
      </c>
      <c r="X14" s="28">
        <f>AVERAGE(Runs_Soft!Y82:Y86)</f>
        <v>0.94940000000000002</v>
      </c>
      <c r="Y14" s="28">
        <f>AVERAGE(Runs_Soft!Z82:Z86)</f>
        <v>0</v>
      </c>
      <c r="Z14" s="29">
        <f>COUNTIF(Runs_Soft!AA82:AA86, "=S")</f>
        <v>4</v>
      </c>
    </row>
    <row r="15" spans="1:26" s="19" customFormat="1" x14ac:dyDescent="0.15">
      <c r="A15" s="22">
        <f>AVERAGE(Runs_Soft!$A88:$A92)</f>
        <v>0.15</v>
      </c>
      <c r="B15" s="36" t="s">
        <v>126</v>
      </c>
      <c r="C15" s="24">
        <f>COUNT(Runs_Soft!F88:F92)</f>
        <v>5</v>
      </c>
      <c r="D15" s="27">
        <f>AVERAGE(Runs_Soft!G88:G92)</f>
        <v>120.066</v>
      </c>
      <c r="E15" s="27">
        <f>AVERAGE(Runs_Soft!H88:H92)</f>
        <v>817.6</v>
      </c>
      <c r="F15" s="27">
        <f>AVERAGE(Runs_Soft!I88:I92)</f>
        <v>125.70819999999999</v>
      </c>
      <c r="G15" s="24">
        <f>AVERAGE(Runs_Soft!J88:J92)</f>
        <v>7.6</v>
      </c>
      <c r="H15" s="24">
        <f>AVERAGE(Runs_Soft!K88:K92)</f>
        <v>7.6</v>
      </c>
      <c r="I15" s="24">
        <f>AVERAGE(Runs_Soft!L88:L92)</f>
        <v>17.991199999999999</v>
      </c>
      <c r="J15" s="28">
        <f>AVERAGE(Runs_Soft!M88:M92)</f>
        <v>0.71379999999999988</v>
      </c>
      <c r="K15" s="28">
        <f>AVERAGE(Runs_Soft!N88:N92)</f>
        <v>0.6794</v>
      </c>
      <c r="L15" s="27">
        <f>AVERAGE(Runs_Soft!O88:O92)</f>
        <v>46.034000000000006</v>
      </c>
      <c r="M15" s="24">
        <f>AVERAGE(Runs_Soft!P88:P97)</f>
        <v>9</v>
      </c>
      <c r="N15" s="24">
        <f>AVERAGE(Runs_Soft!Q88:Q97)</f>
        <v>98.524000000000001</v>
      </c>
      <c r="O15" s="24">
        <f t="shared" si="0"/>
        <v>52.489999999999995</v>
      </c>
      <c r="P15" s="29">
        <f>COUNT(Runs_Soft!P88:P97)</f>
        <v>5</v>
      </c>
      <c r="Q15" s="24">
        <f>AVERAGE(Runs_Soft!R88:R92)</f>
        <v>0.27240000000000003</v>
      </c>
      <c r="R15" s="24">
        <f>AVERAGE(Runs_Soft!S88:S92)</f>
        <v>49.338199999999993</v>
      </c>
      <c r="S15" s="24">
        <f>AVERAGE(Runs_Soft!T88:T92)</f>
        <v>50.389600000000009</v>
      </c>
      <c r="T15" s="24">
        <f>AVERAGE(Runs_Soft!U88:U92)</f>
        <v>0</v>
      </c>
      <c r="U15" s="24">
        <f>AVERAGE(Runs_Soft!V88:V92)</f>
        <v>0</v>
      </c>
      <c r="V15" s="24">
        <f>AVERAGE(Runs_Soft!W88:W92)</f>
        <v>0</v>
      </c>
      <c r="W15" s="28">
        <f>AVERAGE(Runs_Soft!X88:X92)</f>
        <v>0.27759999999999996</v>
      </c>
      <c r="X15" s="28">
        <f>AVERAGE(Runs_Soft!Y88:Y92)</f>
        <v>0.87760000000000016</v>
      </c>
      <c r="Y15" s="28">
        <f>AVERAGE(Runs_Soft!Z88:Z92)</f>
        <v>0</v>
      </c>
      <c r="Z15" s="29">
        <f>COUNTIF(Runs_Soft!AA88:AA92, "=S")</f>
        <v>2</v>
      </c>
    </row>
    <row r="16" spans="1:26" s="19" customFormat="1" x14ac:dyDescent="0.15">
      <c r="A16" s="22">
        <f>AVERAGE(Runs_Soft!$A98:$A102)</f>
        <v>0.12</v>
      </c>
      <c r="B16" s="36" t="s">
        <v>126</v>
      </c>
      <c r="C16" s="24">
        <f>COUNT(Runs_Soft!F98:F102)</f>
        <v>5</v>
      </c>
      <c r="D16" s="27">
        <f>AVERAGE(Runs_Soft!G98:G102)</f>
        <v>120.078</v>
      </c>
      <c r="E16" s="27">
        <f>AVERAGE(Runs_Soft!H98:H102)</f>
        <v>816.4</v>
      </c>
      <c r="F16" s="27">
        <f>AVERAGE(Runs_Soft!I98:I102)</f>
        <v>129.08800000000002</v>
      </c>
      <c r="G16" s="24">
        <f>AVERAGE(Runs_Soft!J98:J102)</f>
        <v>5.4</v>
      </c>
      <c r="H16" s="24">
        <f>AVERAGE(Runs_Soft!K98:K102)</f>
        <v>5.4</v>
      </c>
      <c r="I16" s="24">
        <f>AVERAGE(Runs_Soft!L98:L102)</f>
        <v>24.183399999999999</v>
      </c>
      <c r="J16" s="28">
        <f>AVERAGE(Runs_Soft!M98:M102)</f>
        <v>0.71419999999999995</v>
      </c>
      <c r="K16" s="28">
        <f>AVERAGE(Runs_Soft!N98:N102)</f>
        <v>0.73880000000000001</v>
      </c>
      <c r="L16" s="27">
        <f>AVERAGE(Runs_Soft!O98:O102)</f>
        <v>35.402000000000001</v>
      </c>
      <c r="M16" s="24" t="s">
        <v>66</v>
      </c>
      <c r="N16" s="24" t="s">
        <v>66</v>
      </c>
      <c r="O16" s="24"/>
      <c r="P16" s="29"/>
      <c r="Q16" s="24">
        <f>AVERAGE(Runs_Soft!R98:R102)</f>
        <v>3.7808000000000002</v>
      </c>
      <c r="R16" s="24">
        <f>AVERAGE(Runs_Soft!S98:S102)</f>
        <v>95.679999999999993</v>
      </c>
      <c r="S16" s="24">
        <f>AVERAGE(Runs_Soft!T98:T102)</f>
        <v>0.53939999999999999</v>
      </c>
      <c r="T16" s="24">
        <f>AVERAGE(Runs_Soft!U98:U102)</f>
        <v>0</v>
      </c>
      <c r="U16" s="24">
        <f>AVERAGE(Runs_Soft!V98:V102)</f>
        <v>0</v>
      </c>
      <c r="V16" s="24">
        <f>AVERAGE(Runs_Soft!W98:W102)</f>
        <v>0</v>
      </c>
      <c r="W16" s="28">
        <f>AVERAGE(Runs_Soft!X98:X102)</f>
        <v>0.27839999999999998</v>
      </c>
      <c r="X16" s="28">
        <f>AVERAGE(Runs_Soft!Y98:Y102)</f>
        <v>0.69899999999999995</v>
      </c>
      <c r="Y16" s="28">
        <f>AVERAGE(Runs_Soft!Z98:Z102)</f>
        <v>0</v>
      </c>
      <c r="Z16" s="29">
        <f>COUNTIF(Runs_Soft!AA98:AA102, "=S")</f>
        <v>0</v>
      </c>
    </row>
    <row r="17" spans="1:26" s="19" customFormat="1" x14ac:dyDescent="0.15">
      <c r="A17" s="22">
        <f>AVERAGE(Runs_Soft!$A103:$A107)</f>
        <v>0.09</v>
      </c>
      <c r="B17" s="36" t="s">
        <v>126</v>
      </c>
      <c r="C17" s="24">
        <f>COUNT(Runs_Soft!F103:F107)</f>
        <v>5</v>
      </c>
      <c r="D17" s="27">
        <f>AVERAGE(Runs_Soft!G103:G107)</f>
        <v>120.102</v>
      </c>
      <c r="E17" s="27">
        <f>AVERAGE(Runs_Soft!H103:H107)</f>
        <v>840.6</v>
      </c>
      <c r="F17" s="27">
        <f>AVERAGE(Runs_Soft!I103:I107)</f>
        <v>119.02420000000002</v>
      </c>
      <c r="G17" s="24">
        <f>AVERAGE(Runs_Soft!J103:J107)</f>
        <v>4.5999999999999996</v>
      </c>
      <c r="H17" s="24">
        <f>AVERAGE(Runs_Soft!K103:K107)</f>
        <v>5.6</v>
      </c>
      <c r="I17" s="24">
        <f>AVERAGE(Runs_Soft!L103:L107)</f>
        <v>29.665800000000001</v>
      </c>
      <c r="J17" s="28">
        <f>AVERAGE(Runs_Soft!M103:M107)</f>
        <v>0.70559999999999989</v>
      </c>
      <c r="K17" s="28">
        <f>AVERAGE(Runs_Soft!N103:N107)</f>
        <v>0.74640000000000006</v>
      </c>
      <c r="L17" s="27">
        <f>AVERAGE(Runs_Soft!O103:O107)</f>
        <v>36.517999999999994</v>
      </c>
      <c r="M17" s="24" t="s">
        <v>66</v>
      </c>
      <c r="N17" s="24" t="s">
        <v>66</v>
      </c>
      <c r="O17" s="24"/>
      <c r="P17" s="29"/>
      <c r="Q17" s="24">
        <f>AVERAGE(Runs_Soft!R103:R107)</f>
        <v>0</v>
      </c>
      <c r="R17" s="24">
        <f>AVERAGE(Runs_Soft!S103:S107)</f>
        <v>100</v>
      </c>
      <c r="S17" s="24">
        <f>AVERAGE(Runs_Soft!T103:T107)</f>
        <v>0</v>
      </c>
      <c r="T17" s="24">
        <f>AVERAGE(Runs_Soft!U103:U107)</f>
        <v>0</v>
      </c>
      <c r="U17" s="24">
        <f>AVERAGE(Runs_Soft!V103:V107)</f>
        <v>0</v>
      </c>
      <c r="V17" s="24">
        <f>AVERAGE(Runs_Soft!W103:W107)</f>
        <v>0</v>
      </c>
      <c r="W17" s="28">
        <f>AVERAGE(Runs_Soft!X103:X107)</f>
        <v>0.24820000000000003</v>
      </c>
      <c r="X17" s="28">
        <f>AVERAGE(Runs_Soft!Y103:Y107)</f>
        <v>0.46560000000000007</v>
      </c>
      <c r="Y17" s="28">
        <f>AVERAGE(Runs_Soft!Z103:Z107)</f>
        <v>0</v>
      </c>
      <c r="Z17" s="29">
        <f>COUNTIF(Runs_Soft!AA103:AA107, "=S")</f>
        <v>0</v>
      </c>
    </row>
    <row r="18" spans="1:26" s="19" customFormat="1" x14ac:dyDescent="0.15">
      <c r="A18" s="22">
        <f>AVERAGE(Runs_Soft!$A108:$A112)</f>
        <v>0.06</v>
      </c>
      <c r="B18" s="36" t="s">
        <v>126</v>
      </c>
      <c r="C18" s="24">
        <f>COUNT(Runs_Soft!F108:F112)</f>
        <v>5</v>
      </c>
      <c r="D18" s="27">
        <f>AVERAGE(Runs_Soft!G108:G112)</f>
        <v>120.06199999999998</v>
      </c>
      <c r="E18" s="27">
        <f>AVERAGE(Runs_Soft!H108:H112)</f>
        <v>870</v>
      </c>
      <c r="F18" s="27">
        <f>AVERAGE(Runs_Soft!I108:I112)</f>
        <v>127.8018</v>
      </c>
      <c r="G18" s="24">
        <f>AVERAGE(Runs_Soft!J108:J112)</f>
        <v>6.4</v>
      </c>
      <c r="H18" s="24">
        <f>AVERAGE(Runs_Soft!K108:K112)</f>
        <v>6.4</v>
      </c>
      <c r="I18" s="24">
        <f>AVERAGE(Runs_Soft!L108:L112)</f>
        <v>37.607800000000005</v>
      </c>
      <c r="J18" s="28">
        <f>AVERAGE(Runs_Soft!M108:M112)</f>
        <v>0.69539999999999991</v>
      </c>
      <c r="K18" s="28">
        <f>AVERAGE(Runs_Soft!N108:N112)</f>
        <v>0.75500000000000012</v>
      </c>
      <c r="L18" s="27">
        <f>AVERAGE(Runs_Soft!O108:O112)</f>
        <v>35.246000000000002</v>
      </c>
      <c r="M18" s="24" t="s">
        <v>66</v>
      </c>
      <c r="N18" s="24" t="s">
        <v>66</v>
      </c>
      <c r="O18" s="24"/>
      <c r="P18" s="29"/>
      <c r="Q18" s="24">
        <f>AVERAGE(Runs_Soft!R108:R112)</f>
        <v>10.6904</v>
      </c>
      <c r="R18" s="24">
        <f>AVERAGE(Runs_Soft!S108:S112)</f>
        <v>89.309600000000003</v>
      </c>
      <c r="S18" s="24">
        <f>AVERAGE(Runs_Soft!T108:T112)</f>
        <v>0</v>
      </c>
      <c r="T18" s="24">
        <f>AVERAGE(Runs_Soft!U108:U112)</f>
        <v>0</v>
      </c>
      <c r="U18" s="24">
        <f>AVERAGE(Runs_Soft!V108:V112)</f>
        <v>0</v>
      </c>
      <c r="V18" s="24">
        <f>AVERAGE(Runs_Soft!W108:W112)</f>
        <v>0</v>
      </c>
      <c r="W18" s="28">
        <f>AVERAGE(Runs_Soft!X108:X112)</f>
        <v>0.24840000000000001</v>
      </c>
      <c r="X18" s="28">
        <f>AVERAGE(Runs_Soft!Y108:Y112)</f>
        <v>0.26240000000000002</v>
      </c>
      <c r="Y18" s="28">
        <f>AVERAGE(Runs_Soft!Z108:Z112)</f>
        <v>0</v>
      </c>
      <c r="Z18" s="29">
        <f>COUNTIF(Runs_Soft!AA108:AA112, "=S")</f>
        <v>0</v>
      </c>
    </row>
    <row r="19" spans="1:26" s="19" customFormat="1" x14ac:dyDescent="0.15">
      <c r="A19" s="22">
        <f>AVERAGE(Runs_Soft!$A113:$A117)</f>
        <v>0.03</v>
      </c>
      <c r="B19" s="36" t="s">
        <v>126</v>
      </c>
      <c r="C19" s="24">
        <f>COUNT(Runs_Soft!F113:F117)</f>
        <v>5</v>
      </c>
      <c r="D19" s="27">
        <f>AVERAGE(Runs_Soft!G113:G117)</f>
        <v>120.078</v>
      </c>
      <c r="E19" s="27">
        <f>AVERAGE(Runs_Soft!H113:H117)</f>
        <v>870.8</v>
      </c>
      <c r="F19" s="27">
        <f>AVERAGE(Runs_Soft!I113:I117)</f>
        <v>81.846000000000004</v>
      </c>
      <c r="G19" s="24">
        <f>AVERAGE(Runs_Soft!J113:J117)</f>
        <v>0</v>
      </c>
      <c r="H19" s="24">
        <f>AVERAGE(Runs_Soft!K113:K117)</f>
        <v>1</v>
      </c>
      <c r="I19" s="24">
        <f>AVERAGE(Runs_Soft!L113:L117)</f>
        <v>81.846000000000004</v>
      </c>
      <c r="J19" s="28">
        <f>AVERAGE(Runs_Soft!M113:M117)</f>
        <v>0.69540000000000002</v>
      </c>
      <c r="K19" s="28">
        <f>AVERAGE(Runs_Soft!N113:N117)</f>
        <v>0.75519999999999998</v>
      </c>
      <c r="L19" s="44" t="s">
        <v>66</v>
      </c>
      <c r="M19" s="24" t="s">
        <v>66</v>
      </c>
      <c r="N19" s="24" t="s">
        <v>66</v>
      </c>
      <c r="O19" s="24"/>
      <c r="P19" s="29"/>
      <c r="Q19" s="24">
        <f>AVERAGE(Runs_Soft!R113:R117)</f>
        <v>58.572199999999995</v>
      </c>
      <c r="R19" s="24">
        <f>AVERAGE(Runs_Soft!S113:S117)</f>
        <v>41.427799999999998</v>
      </c>
      <c r="S19" s="24">
        <f>AVERAGE(Runs_Soft!T113:T117)</f>
        <v>0</v>
      </c>
      <c r="T19" s="24">
        <f>AVERAGE(Runs_Soft!U113:U117)</f>
        <v>0</v>
      </c>
      <c r="U19" s="24">
        <f>AVERAGE(Runs_Soft!V113:V117)</f>
        <v>0</v>
      </c>
      <c r="V19" s="24">
        <f>AVERAGE(Runs_Soft!W113:W117)</f>
        <v>0</v>
      </c>
      <c r="W19" s="28">
        <f>AVERAGE(Runs_Soft!X113:X117)</f>
        <v>0.246</v>
      </c>
      <c r="X19" s="28">
        <f>AVERAGE(Runs_Soft!Y113:Y117)</f>
        <v>5.6000000000000008E-2</v>
      </c>
      <c r="Y19" s="28">
        <f>AVERAGE(Runs_Soft!Z113:Z117)</f>
        <v>0</v>
      </c>
      <c r="Z19" s="29">
        <f>COUNTIF(Runs_Soft!$AA113:$AA117, "=S")</f>
        <v>0</v>
      </c>
    </row>
    <row r="20" spans="1:26" s="13" customFormat="1" x14ac:dyDescent="0.15">
      <c r="A20" s="48">
        <f>AVERAGE(Runs_WTA!$A2:$A6)</f>
        <v>0.43</v>
      </c>
      <c r="B20" s="55" t="s">
        <v>42</v>
      </c>
      <c r="C20" s="10">
        <f>COUNT(Runs_WTA!F2:F6)</f>
        <v>5</v>
      </c>
      <c r="D20" s="11">
        <f>AVERAGE(Runs_WTA!G2:G6)</f>
        <v>120.08199999999999</v>
      </c>
      <c r="E20" s="11">
        <f>AVERAGE(Runs_WTA!H2:H6)</f>
        <v>831.4</v>
      </c>
      <c r="F20" s="11">
        <f>AVERAGE(Runs_WTA!I2:I6)</f>
        <v>118.12</v>
      </c>
      <c r="G20" s="10">
        <f>AVERAGE(Runs_WTA!J2:J6)</f>
        <v>10</v>
      </c>
      <c r="H20" s="10">
        <f>AVERAGE(Runs_WTA!K2:K6)</f>
        <v>11</v>
      </c>
      <c r="I20" s="10">
        <f>AVERAGE(Runs_WTA!L2:L6)</f>
        <v>11.009</v>
      </c>
      <c r="J20" s="12">
        <f>AVERAGE(Runs_WTA!M2:M6)</f>
        <v>0.70919999999999983</v>
      </c>
      <c r="K20" s="12">
        <f>AVERAGE(Runs_WTA!N2:N6)</f>
        <v>0.65279999999999994</v>
      </c>
      <c r="L20" s="11">
        <f>AVERAGE(Runs_WTA!O2:O6)</f>
        <v>41.646000000000001</v>
      </c>
      <c r="M20" s="10">
        <f>AVERAGE(Runs_WTA!P2:P6)</f>
        <v>10.199999999999999</v>
      </c>
      <c r="N20" s="10">
        <f>AVERAGE(Runs_WTA!Q2:Q6)</f>
        <v>108.474</v>
      </c>
      <c r="O20" s="10">
        <f>N20-L20</f>
        <v>66.828000000000003</v>
      </c>
      <c r="P20" s="14">
        <f>COUNT(Runs_WTA!P2:P6)</f>
        <v>5</v>
      </c>
      <c r="Q20" s="10">
        <f>AVERAGE(Runs_WTA!R2:R6)</f>
        <v>0</v>
      </c>
      <c r="R20" s="10">
        <f>AVERAGE(Runs_WTA!S2:S6)</f>
        <v>0</v>
      </c>
      <c r="S20" s="10">
        <f>AVERAGE(Runs_WTA!T2:T6)</f>
        <v>40.401600000000009</v>
      </c>
      <c r="T20" s="10">
        <f>AVERAGE(Runs_WTA!U2:U6)</f>
        <v>54.073999999999998</v>
      </c>
      <c r="U20" s="10">
        <f>AVERAGE(Runs_WTA!V2:V6)</f>
        <v>5.5244000000000009</v>
      </c>
      <c r="V20" s="10">
        <f>AVERAGE(Runs_WTA!W2:W6)</f>
        <v>0</v>
      </c>
      <c r="W20" s="12">
        <f>AVERAGE(Runs_WTA!X2:X6)</f>
        <v>0.2828</v>
      </c>
      <c r="X20" s="12">
        <f>AVERAGE(Runs_WTA!Y2:Y6)</f>
        <v>1</v>
      </c>
      <c r="Y20" s="12">
        <f>AVERAGE(Runs_WTA!Z2:Z6)</f>
        <v>0.15640000000000001</v>
      </c>
    </row>
    <row r="21" spans="1:26" x14ac:dyDescent="0.15">
      <c r="A21" s="2">
        <f>AVERAGE(Runs_WTA!$A7:$A11)</f>
        <v>0.4</v>
      </c>
      <c r="B21" s="7" t="s">
        <v>42</v>
      </c>
      <c r="C21" s="3">
        <f>COUNT(Runs_WTA!F7:F11)</f>
        <v>5</v>
      </c>
      <c r="D21" s="9">
        <f>AVERAGE(Runs_WTA!G7:G11)</f>
        <v>120.09020000000001</v>
      </c>
      <c r="E21" s="9">
        <f>AVERAGE(Runs_WTA!H7:H11)</f>
        <v>824.4</v>
      </c>
      <c r="F21" s="9">
        <f>AVERAGE(Runs_WTA!I7:I11)</f>
        <v>118.39000000000001</v>
      </c>
      <c r="G21" s="3">
        <f>AVERAGE(Runs_WTA!J7:J11)</f>
        <v>8.8000000000000007</v>
      </c>
      <c r="H21" s="3">
        <f>AVERAGE(Runs_WTA!K7:K11)</f>
        <v>9.8000000000000007</v>
      </c>
      <c r="I21" s="3">
        <f>AVERAGE(Runs_WTA!L7:L11)</f>
        <v>12.3504</v>
      </c>
      <c r="J21" s="8">
        <f>AVERAGE(Runs_WTA!M7:M11)</f>
        <v>0.71140000000000003</v>
      </c>
      <c r="K21" s="8">
        <f>AVERAGE(Runs_WTA!N7:N11)</f>
        <v>0.47339999999999999</v>
      </c>
      <c r="L21" s="9">
        <f>AVERAGE(Runs_WTA!O7:O11)</f>
        <v>47.385999999999989</v>
      </c>
      <c r="M21" s="3">
        <f>AVERAGE(Runs_WTA!P7:P11)</f>
        <v>8.1999999999999993</v>
      </c>
      <c r="N21" s="3">
        <f>AVERAGE(Runs_WTA!Q7:Q11)</f>
        <v>79.652000000000001</v>
      </c>
      <c r="O21" s="3">
        <f>N21-L21</f>
        <v>32.266000000000012</v>
      </c>
      <c r="P21" s="6">
        <f>COUNT(Runs_WTA!P7:P11)</f>
        <v>5</v>
      </c>
      <c r="Q21" s="3">
        <f>AVERAGE(Runs_WTA!R7:R11)</f>
        <v>0</v>
      </c>
      <c r="R21" s="3">
        <f>AVERAGE(Runs_WTA!S7:S11)</f>
        <v>0</v>
      </c>
      <c r="S21" s="3">
        <f>AVERAGE(Runs_WTA!T7:T11)</f>
        <v>62.948400000000014</v>
      </c>
      <c r="T21" s="3">
        <f>AVERAGE(Runs_WTA!U7:U11)</f>
        <v>35.2804</v>
      </c>
      <c r="U21" s="3">
        <f>AVERAGE(Runs_WTA!V7:V11)</f>
        <v>1.7711999999999999</v>
      </c>
      <c r="V21" s="3">
        <f>AVERAGE(Runs_WTA!W7:W11)</f>
        <v>0</v>
      </c>
      <c r="W21" s="8">
        <f>AVERAGE(Runs_WTA!X7:X11)</f>
        <v>0.24079999999999999</v>
      </c>
      <c r="X21" s="8">
        <f>AVERAGE(Runs_WTA!Y7:Y11)</f>
        <v>1</v>
      </c>
      <c r="Y21" s="8">
        <f>AVERAGE(Runs_WTA!Z7:Z11)</f>
        <v>0.10540000000000001</v>
      </c>
    </row>
    <row r="22" spans="1:26" x14ac:dyDescent="0.15">
      <c r="A22" s="2">
        <f>AVERAGE(Runs_WTA!$A12:$A16)</f>
        <v>0.37</v>
      </c>
      <c r="B22" s="7" t="s">
        <v>42</v>
      </c>
      <c r="C22" s="3">
        <f>COUNT(Runs_WTA!F12:F16)</f>
        <v>5</v>
      </c>
      <c r="D22" s="9">
        <f>AVERAGE(Runs_WTA!G12:G16)</f>
        <v>90.067999999999998</v>
      </c>
      <c r="E22" s="9">
        <f>AVERAGE(Runs_WTA!H12:H16)</f>
        <v>614.20000000000005</v>
      </c>
      <c r="F22" s="9">
        <f>AVERAGE(Runs_WTA!I12:I16)</f>
        <v>88.53</v>
      </c>
      <c r="G22" s="3">
        <f>AVERAGE(Runs_WTA!J12:J16)</f>
        <v>7</v>
      </c>
      <c r="H22" s="3">
        <f>AVERAGE(Runs_WTA!K12:K16)</f>
        <v>8</v>
      </c>
      <c r="I22" s="3">
        <f>AVERAGE(Runs_WTA!L12:L16)</f>
        <v>13.927599999999998</v>
      </c>
      <c r="J22" s="8">
        <f>AVERAGE(Runs_WTA!M12:M16)</f>
        <v>0.78500000000000003</v>
      </c>
      <c r="K22" s="8">
        <f>AVERAGE(Runs_WTA!N12:N16)</f>
        <v>0.56200000000000006</v>
      </c>
      <c r="L22" s="9">
        <f>AVERAGE(Runs_WTA!O12:O16)</f>
        <v>42.996000000000002</v>
      </c>
      <c r="Q22" s="3">
        <f>AVERAGE(Runs_WTA!R12:R16)</f>
        <v>0</v>
      </c>
      <c r="R22" s="3">
        <f>AVERAGE(Runs_WTA!S12:S16)</f>
        <v>0</v>
      </c>
      <c r="S22" s="3">
        <f>AVERAGE(Runs_WTA!T12:T16)</f>
        <v>72.737200000000001</v>
      </c>
      <c r="T22" s="3">
        <f>AVERAGE(Runs_WTA!U12:U16)</f>
        <v>25.4724</v>
      </c>
      <c r="U22" s="3">
        <f>AVERAGE(Runs_WTA!V12:V16)</f>
        <v>1.7901999999999998</v>
      </c>
      <c r="V22" s="3">
        <f>AVERAGE(Runs_WTA!W12:W16)</f>
        <v>0</v>
      </c>
      <c r="W22" s="8">
        <f>AVERAGE(Runs_WTA!X12:X16)</f>
        <v>0.24740000000000001</v>
      </c>
      <c r="X22" s="8">
        <f>AVERAGE(Runs_WTA!Y12:Y16)</f>
        <v>1</v>
      </c>
      <c r="Y22" s="8">
        <f>AVERAGE(Runs_WTA!Z12:Z16)</f>
        <v>6.6799999999999998E-2</v>
      </c>
    </row>
    <row r="23" spans="1:26" x14ac:dyDescent="0.15">
      <c r="A23" s="2">
        <f>AVERAGE(Runs_WTA!$A17:$A21)</f>
        <v>0.34</v>
      </c>
      <c r="B23" s="7" t="s">
        <v>42</v>
      </c>
      <c r="C23" s="3">
        <f>COUNT(Runs_WTA!F17:F21)</f>
        <v>5</v>
      </c>
      <c r="D23" s="9">
        <f>AVERAGE(Runs_WTA!G17:G21)</f>
        <v>60.067999999999998</v>
      </c>
      <c r="E23" s="9">
        <f>AVERAGE(Runs_WTA!H17:H21)</f>
        <v>418</v>
      </c>
      <c r="F23" s="9">
        <f>AVERAGE(Runs_WTA!I17:I21)</f>
        <v>58.784000000000006</v>
      </c>
      <c r="G23" s="3">
        <f>AVERAGE(Runs_WTA!J17:J21)</f>
        <v>6.2</v>
      </c>
      <c r="H23" s="3">
        <f>AVERAGE(Runs_WTA!K17:K21)</f>
        <v>7.2</v>
      </c>
      <c r="I23" s="3">
        <f>AVERAGE(Runs_WTA!L17:L21)</f>
        <v>9.4526000000000003</v>
      </c>
      <c r="J23" s="8">
        <f>AVERAGE(Runs_WTA!M17:M21)</f>
        <v>0.8538</v>
      </c>
      <c r="K23" s="8">
        <f>AVERAGE(Runs_WTA!N17:N21)</f>
        <v>0.51340000000000008</v>
      </c>
      <c r="L23" s="9">
        <f>AVERAGE(Runs_WTA!O17:O21)</f>
        <v>50.054000000000002</v>
      </c>
      <c r="Q23" s="3">
        <f>AVERAGE(Runs_WTA!R17:R21)</f>
        <v>0</v>
      </c>
      <c r="R23" s="3">
        <f>AVERAGE(Runs_WTA!S17:S21)</f>
        <v>0</v>
      </c>
      <c r="S23" s="3">
        <f>AVERAGE(Runs_WTA!T17:T21)</f>
        <v>68.141999999999996</v>
      </c>
      <c r="T23" s="3">
        <f>AVERAGE(Runs_WTA!U17:U21)</f>
        <v>31.8096</v>
      </c>
      <c r="U23" s="3">
        <f>AVERAGE(Runs_WTA!V17:V21)</f>
        <v>4.8599999999999997E-2</v>
      </c>
      <c r="V23" s="3">
        <f>AVERAGE(Runs_WTA!W17:W21)</f>
        <v>0</v>
      </c>
      <c r="W23" s="8">
        <f>AVERAGE(Runs_WTA!X17:X21)</f>
        <v>0.2364</v>
      </c>
      <c r="X23" s="8">
        <f>AVERAGE(Runs_WTA!Y17:Y21)</f>
        <v>1</v>
      </c>
      <c r="Y23" s="8">
        <f>AVERAGE(Runs_WTA!Z17:Z21)</f>
        <v>7.619999999999999E-2</v>
      </c>
    </row>
    <row r="24" spans="1:26" x14ac:dyDescent="0.15">
      <c r="A24" s="2">
        <f>AVERAGE(Runs_WTA!$A22:$A26)</f>
        <v>0.31</v>
      </c>
      <c r="B24" s="7" t="s">
        <v>42</v>
      </c>
      <c r="C24" s="3">
        <f>COUNT(Runs_WTA!F22:F26)</f>
        <v>5</v>
      </c>
      <c r="D24" s="9">
        <f>AVERAGE(Runs_WTA!G22:G26)</f>
        <v>60.06</v>
      </c>
      <c r="E24" s="9">
        <f>AVERAGE(Runs_WTA!H22:H26)</f>
        <v>416.8</v>
      </c>
      <c r="F24" s="9">
        <f>AVERAGE(Runs_WTA!I22:I26)</f>
        <v>59.077999999999996</v>
      </c>
      <c r="G24" s="3">
        <f>AVERAGE(Runs_WTA!J22:J26)</f>
        <v>3.8</v>
      </c>
      <c r="H24" s="3">
        <f>AVERAGE(Runs_WTA!K22:K26)</f>
        <v>4.8</v>
      </c>
      <c r="I24" s="3">
        <f>AVERAGE(Runs_WTA!L22:L26)</f>
        <v>13.0036</v>
      </c>
      <c r="J24" s="8">
        <f>AVERAGE(Runs_WTA!M22:M26)</f>
        <v>0.85419999999999996</v>
      </c>
      <c r="K24" s="8">
        <f>AVERAGE(Runs_WTA!N22:N26)</f>
        <v>0.51280000000000003</v>
      </c>
      <c r="L24" s="9">
        <f>AVERAGE(Runs_WTA!O22:O26)</f>
        <v>49.811999999999998</v>
      </c>
      <c r="Q24" s="3">
        <f>AVERAGE(Runs_WTA!R22:R26)</f>
        <v>0</v>
      </c>
      <c r="R24" s="3">
        <f>AVERAGE(Runs_WTA!S22:S26)</f>
        <v>0</v>
      </c>
      <c r="S24" s="3">
        <f>AVERAGE(Runs_WTA!T22:T26)</f>
        <v>75.494799999999998</v>
      </c>
      <c r="T24" s="3">
        <f>AVERAGE(Runs_WTA!U22:U26)</f>
        <v>24.505200000000002</v>
      </c>
      <c r="U24" s="3">
        <f>AVERAGE(Runs_WTA!V22:V26)</f>
        <v>0</v>
      </c>
      <c r="V24" s="3">
        <f>AVERAGE(Runs_WTA!W22:W26)</f>
        <v>0</v>
      </c>
      <c r="W24" s="8">
        <f>AVERAGE(Runs_WTA!X22:X26)</f>
        <v>0.23899999999999996</v>
      </c>
      <c r="X24" s="8">
        <f>AVERAGE(Runs_WTA!Y22:Y26)</f>
        <v>1</v>
      </c>
      <c r="Y24" s="8">
        <f>AVERAGE(Runs_WTA!Z22:Z26)</f>
        <v>4.7199999999999999E-2</v>
      </c>
    </row>
    <row r="25" spans="1:26" x14ac:dyDescent="0.15">
      <c r="A25" s="2">
        <f>AVERAGE(Runs_WTA!$A27:$A31)</f>
        <v>0.28000000000000003</v>
      </c>
      <c r="B25" s="7" t="s">
        <v>42</v>
      </c>
      <c r="C25" s="3">
        <f>AVERAGE(Runs_WTA!F27:F31)</f>
        <v>0.74597222222222215</v>
      </c>
      <c r="D25" s="9">
        <f>AVERAGE(Runs_WTA!G27:G31)</f>
        <v>90.022000000000006</v>
      </c>
      <c r="E25" s="9">
        <f>AVERAGE(Runs_WTA!H27:H31)</f>
        <v>622.4</v>
      </c>
      <c r="F25" s="9">
        <f>AVERAGE(Runs_WTA!I27:I31)</f>
        <v>88.317999999999998</v>
      </c>
      <c r="G25" s="3">
        <f>AVERAGE(Runs_WTA!J27:J31)</f>
        <v>9</v>
      </c>
      <c r="H25" s="3">
        <f>AVERAGE(Runs_WTA!K27:K31)</f>
        <v>10</v>
      </c>
      <c r="I25" s="3">
        <f>AVERAGE(Runs_WTA!L27:L31)</f>
        <v>11.824199999999999</v>
      </c>
      <c r="J25" s="8">
        <f>AVERAGE(Runs_WTA!M27:M31)</f>
        <v>0.7824000000000001</v>
      </c>
      <c r="K25" s="8">
        <f>AVERAGE(Runs_WTA!N27:N31)</f>
        <v>0.61599999999999999</v>
      </c>
      <c r="L25" s="9">
        <f>AVERAGE(Runs_WTA!O27:O31)</f>
        <v>51.510000000000005</v>
      </c>
      <c r="Q25" s="3">
        <f>AVERAGE(Runs_WTA!R27:R31)</f>
        <v>0</v>
      </c>
      <c r="R25" s="3">
        <f>AVERAGE(Runs_WTA!S27:S31)</f>
        <v>0</v>
      </c>
      <c r="S25" s="3">
        <f>AVERAGE(Runs_WTA!T27:T31)</f>
        <v>83.649399999999986</v>
      </c>
      <c r="T25" s="3">
        <f>AVERAGE(Runs_WTA!U27:U31)</f>
        <v>16.3506</v>
      </c>
      <c r="U25" s="3">
        <f>AVERAGE(Runs_WTA!V27:V31)</f>
        <v>0</v>
      </c>
      <c r="V25" s="3">
        <f>AVERAGE(Runs_WTA!W27:W31)</f>
        <v>0</v>
      </c>
      <c r="W25" s="8">
        <f>AVERAGE(Runs_WTA!X27:X31)</f>
        <v>0.2606</v>
      </c>
      <c r="X25" s="8">
        <f>AVERAGE(Runs_WTA!Y27:Y31)</f>
        <v>1</v>
      </c>
      <c r="Y25" s="8">
        <f>AVERAGE(Runs_WTA!Z27:Z31)</f>
        <v>3.0200000000000005E-2</v>
      </c>
    </row>
    <row r="26" spans="1:26" x14ac:dyDescent="0.15">
      <c r="A26" s="2">
        <f>AVERAGE(Runs_WTA!$A32:$A36)</f>
        <v>0.25</v>
      </c>
      <c r="B26" s="7" t="s">
        <v>42</v>
      </c>
      <c r="C26" s="3">
        <f>AVERAGE(Runs_WTA!F32:F36)</f>
        <v>0.75958333333333328</v>
      </c>
      <c r="D26" s="9">
        <f>AVERAGE(Runs_WTA!G32:G36)</f>
        <v>90.044000000000011</v>
      </c>
      <c r="E26" s="9">
        <f>AVERAGE(Runs_WTA!H32:H36)</f>
        <v>626.20000000000005</v>
      </c>
      <c r="F26" s="9">
        <f>AVERAGE(Runs_WTA!I32:I36)</f>
        <v>88.628</v>
      </c>
      <c r="G26" s="3">
        <f>AVERAGE(Runs_WTA!J32:J36)</f>
        <v>6.2</v>
      </c>
      <c r="H26" s="3">
        <f>AVERAGE(Runs_WTA!K32:K36)</f>
        <v>7.2</v>
      </c>
      <c r="I26" s="3">
        <f>AVERAGE(Runs_WTA!L32:L36)</f>
        <v>13.029</v>
      </c>
      <c r="J26" s="8">
        <f>AVERAGE(Runs_WTA!M32:M36)</f>
        <v>0.78099999999999992</v>
      </c>
      <c r="K26" s="8">
        <f>AVERAGE(Runs_WTA!N32:N36)</f>
        <v>0.65539999999999998</v>
      </c>
      <c r="L26" s="9">
        <f>AVERAGE(Runs_WTA!O32:O36)</f>
        <v>55.416000000000011</v>
      </c>
      <c r="Q26" s="3">
        <f>AVERAGE(Runs_WTA!R32:R36)</f>
        <v>0</v>
      </c>
      <c r="R26" s="3">
        <f>AVERAGE(Runs_WTA!S32:S36)</f>
        <v>0</v>
      </c>
      <c r="S26" s="3">
        <f>AVERAGE(Runs_WTA!T32:T36)</f>
        <v>91.227999999999994</v>
      </c>
      <c r="T26" s="3">
        <f>AVERAGE(Runs_WTA!U32:U36)</f>
        <v>8.7720000000000002</v>
      </c>
      <c r="U26" s="3">
        <f>AVERAGE(Runs_WTA!V32:V36)</f>
        <v>0</v>
      </c>
      <c r="V26" s="3">
        <f>AVERAGE(Runs_WTA!W32:W36)</f>
        <v>0</v>
      </c>
      <c r="W26" s="8">
        <f>AVERAGE(Runs_WTA!X32:X36)</f>
        <v>0.25660000000000005</v>
      </c>
      <c r="X26" s="8">
        <f>AVERAGE(Runs_WTA!Y32:Y36)</f>
        <v>0.99960000000000004</v>
      </c>
      <c r="Y26" s="8">
        <f>AVERAGE(Runs_WTA!Z32:Z36)</f>
        <v>1.2800000000000001E-2</v>
      </c>
    </row>
    <row r="27" spans="1:26" x14ac:dyDescent="0.15">
      <c r="A27" s="2">
        <f>AVERAGE(Runs_WTA!$A37:$A41)</f>
        <v>0.23000000000000004</v>
      </c>
      <c r="B27" s="7" t="s">
        <v>42</v>
      </c>
      <c r="C27" s="3">
        <f>AVERAGE(Runs_WTA!F37:F41)</f>
        <v>0.9818055555555556</v>
      </c>
      <c r="D27" s="9">
        <f>AVERAGE(Runs_WTA!G37:G41)</f>
        <v>90.122</v>
      </c>
      <c r="E27" s="9">
        <f>AVERAGE(Runs_WTA!H37:H41)</f>
        <v>622.6</v>
      </c>
      <c r="F27" s="9">
        <f>AVERAGE(Runs_WTA!I37:I41)</f>
        <v>88.158000000000001</v>
      </c>
      <c r="G27" s="3">
        <f>AVERAGE(Runs_WTA!J37:J41)</f>
        <v>9.4</v>
      </c>
      <c r="H27" s="3">
        <f>AVERAGE(Runs_WTA!K37:K41)</f>
        <v>10.4</v>
      </c>
      <c r="I27" s="3">
        <f>AVERAGE(Runs_WTA!L37:L41)</f>
        <v>8.843399999999999</v>
      </c>
      <c r="J27" s="8">
        <f>AVERAGE(Runs_WTA!M37:M41)</f>
        <v>0.78199999999999992</v>
      </c>
      <c r="K27" s="8">
        <f>AVERAGE(Runs_WTA!N37:N41)</f>
        <v>0.625</v>
      </c>
      <c r="L27" s="9">
        <f>AVERAGE(Runs_WTA!O37:O41)</f>
        <v>54.152000000000001</v>
      </c>
      <c r="Q27" s="3">
        <f>AVERAGE(Runs_WTA!R37:R41)</f>
        <v>0</v>
      </c>
      <c r="R27" s="3">
        <f>AVERAGE(Runs_WTA!S37:S41)</f>
        <v>3.3903999999999996</v>
      </c>
      <c r="S27" s="3">
        <f>AVERAGE(Runs_WTA!T37:T41)</f>
        <v>96.577799999999996</v>
      </c>
      <c r="T27" s="3">
        <f>AVERAGE(Runs_WTA!U37:U41)</f>
        <v>3.1800000000000002E-2</v>
      </c>
      <c r="U27" s="3">
        <f>AVERAGE(Runs_WTA!V37:V41)</f>
        <v>0</v>
      </c>
      <c r="V27" s="3">
        <f>AVERAGE(Runs_WTA!W37:W41)</f>
        <v>0</v>
      </c>
      <c r="W27" s="8">
        <f>AVERAGE(Runs_WTA!X37:X41)</f>
        <v>0.25840000000000002</v>
      </c>
      <c r="X27" s="8">
        <f>AVERAGE(Runs_WTA!Y37:Y41)</f>
        <v>0.99640000000000006</v>
      </c>
      <c r="Y27" s="8">
        <f>AVERAGE(Runs_WTA!Z37:Z41)</f>
        <v>2E-3</v>
      </c>
    </row>
    <row r="28" spans="1:26" x14ac:dyDescent="0.15">
      <c r="A28" s="2">
        <f>AVERAGE(Runs_WTA!$A42:E46)</f>
        <v>1.61</v>
      </c>
      <c r="B28" s="7" t="s">
        <v>42</v>
      </c>
      <c r="C28" s="3">
        <f>AVERAGE(Runs_WTA!F42:F46)</f>
        <v>0.91680555555555543</v>
      </c>
      <c r="D28" s="9">
        <f>AVERAGE(Runs_WTA!G42:G46)</f>
        <v>90.116</v>
      </c>
      <c r="E28" s="9">
        <f>AVERAGE(Runs_WTA!H42:H46)</f>
        <v>619.20000000000005</v>
      </c>
      <c r="F28" s="9">
        <f>AVERAGE(Runs_WTA!I42:I46)</f>
        <v>88.591999999999999</v>
      </c>
      <c r="G28" s="3">
        <f>AVERAGE(Runs_WTA!J42:J46)</f>
        <v>7.6</v>
      </c>
      <c r="H28" s="3">
        <f>AVERAGE(Runs_WTA!K42:K46)</f>
        <v>8.6</v>
      </c>
      <c r="I28" s="3">
        <f>AVERAGE(Runs_WTA!L42:L46)</f>
        <v>11.232800000000001</v>
      </c>
      <c r="J28" s="8">
        <f>AVERAGE(Runs_WTA!M42:M46)</f>
        <v>0.78339999999999999</v>
      </c>
      <c r="K28" s="8">
        <f>AVERAGE(Runs_WTA!N42:N46)</f>
        <v>0.61340000000000006</v>
      </c>
      <c r="L28" s="9">
        <f>AVERAGE(Runs_WTA!O42:O46)</f>
        <v>56.109999999999992</v>
      </c>
      <c r="Q28" s="3">
        <f>AVERAGE(Runs_WTA!R42:R46)</f>
        <v>0</v>
      </c>
      <c r="R28" s="3">
        <f>AVERAGE(Runs_WTA!S42:S46)</f>
        <v>6.7256</v>
      </c>
      <c r="S28" s="3">
        <f>AVERAGE(Runs_WTA!T42:T46)</f>
        <v>93.2744</v>
      </c>
      <c r="T28" s="3">
        <f>AVERAGE(Runs_WTA!U42:U46)</f>
        <v>0</v>
      </c>
      <c r="U28" s="3">
        <f>AVERAGE(Runs_WTA!V42:V46)</f>
        <v>0</v>
      </c>
      <c r="V28" s="3">
        <f>AVERAGE(Runs_WTA!W42:W46)</f>
        <v>0</v>
      </c>
      <c r="W28" s="8">
        <f>AVERAGE(Runs_WTA!X42:X46)</f>
        <v>0.25620000000000004</v>
      </c>
      <c r="X28" s="8">
        <f>AVERAGE(Runs_WTA!Y42:Y46)</f>
        <v>0.99099999999999999</v>
      </c>
      <c r="Y28" s="8">
        <f>AVERAGE(Runs_WTA!Z42:Z46)</f>
        <v>0</v>
      </c>
    </row>
    <row r="29" spans="1:26" x14ac:dyDescent="0.15">
      <c r="A29" s="2">
        <f>AVERAGE(Runs_WTA!$A47:$A51)</f>
        <v>0.21000000000000002</v>
      </c>
      <c r="B29" s="7" t="s">
        <v>42</v>
      </c>
      <c r="C29" s="3">
        <f>AVERAGE(Runs_WTA!F47:F51)</f>
        <v>5.0416666666666665E-2</v>
      </c>
      <c r="D29" s="9">
        <f>AVERAGE(Runs_WTA!G47:G51)</f>
        <v>60.04</v>
      </c>
      <c r="E29" s="9">
        <f>AVERAGE(Runs_WTA!H47:H51)</f>
        <v>411.8</v>
      </c>
      <c r="F29" s="9">
        <f>AVERAGE(Runs_WTA!I47:I51)</f>
        <v>58.956200000000003</v>
      </c>
      <c r="G29" s="3">
        <f>AVERAGE(Runs_WTA!J47:J51)</f>
        <v>4.5999999999999996</v>
      </c>
      <c r="H29" s="3">
        <f>AVERAGE(Runs_WTA!K47:K51)</f>
        <v>5.6</v>
      </c>
      <c r="I29" s="3">
        <f>AVERAGE(Runs_WTA!L47:L51)</f>
        <v>11.635</v>
      </c>
      <c r="J29" s="8">
        <f>AVERAGE(Runs_WTA!M47:M51)</f>
        <v>0.85580000000000001</v>
      </c>
      <c r="K29" s="8">
        <f>AVERAGE(Runs_WTA!N47:N51)</f>
        <v>0.5092000000000001</v>
      </c>
      <c r="L29" s="9">
        <f>AVERAGE(Runs_WTA!O47:O51)</f>
        <v>50.751999999999995</v>
      </c>
      <c r="Q29" s="3">
        <f>AVERAGE(Runs_WTA!R47:R51)</f>
        <v>0</v>
      </c>
      <c r="R29" s="3">
        <f>AVERAGE(Runs_WTA!S47:S51)</f>
        <v>11.960599999999999</v>
      </c>
      <c r="S29" s="3">
        <f>AVERAGE(Runs_WTA!T47:T51)</f>
        <v>88.039400000000001</v>
      </c>
      <c r="T29" s="3">
        <f>AVERAGE(Runs_WTA!U47:U51)</f>
        <v>0</v>
      </c>
      <c r="U29" s="3">
        <f>AVERAGE(Runs_WTA!V47:V51)</f>
        <v>0</v>
      </c>
      <c r="V29" s="3">
        <f>AVERAGE(Runs_WTA!W47:W51)</f>
        <v>0</v>
      </c>
      <c r="W29" s="8">
        <f>AVERAGE(Runs_WTA!X47:X51)</f>
        <v>0.23079999999999998</v>
      </c>
      <c r="X29" s="8">
        <f>AVERAGE(Runs_WTA!Y47:Y51)</f>
        <v>0.98339999999999994</v>
      </c>
      <c r="Y29" s="8">
        <f>AVERAGE(Runs_WTA!Z47:Z51)</f>
        <v>0</v>
      </c>
    </row>
    <row r="30" spans="1:26" x14ac:dyDescent="0.15">
      <c r="A30" s="2">
        <f>AVERAGE(Runs_WTA!$A52:$A56)</f>
        <v>0.2</v>
      </c>
      <c r="B30" s="7" t="s">
        <v>42</v>
      </c>
      <c r="C30" s="3">
        <f>AVERAGE(Runs_WTA!F52:F56)</f>
        <v>0.79555555555555546</v>
      </c>
      <c r="D30" s="9">
        <f>AVERAGE(Runs_WTA!G52:G56)</f>
        <v>90.057999999999993</v>
      </c>
      <c r="E30" s="9">
        <f>AVERAGE(Runs_WTA!H52:H56)</f>
        <v>619</v>
      </c>
      <c r="F30" s="9">
        <f>AVERAGE(Runs_WTA!I52:I56)</f>
        <v>88.460000000000008</v>
      </c>
      <c r="G30" s="3">
        <f>AVERAGE(Runs_WTA!J52:J56)</f>
        <v>8.1999999999999993</v>
      </c>
      <c r="H30" s="3">
        <f>AVERAGE(Runs_WTA!K52:K56)</f>
        <v>9.1999999999999993</v>
      </c>
      <c r="I30" s="3">
        <f>AVERAGE(Runs_WTA!L52:L56)</f>
        <v>12.548399999999999</v>
      </c>
      <c r="J30" s="8">
        <f>AVERAGE(Runs_WTA!M52:M56)</f>
        <v>0.78339999999999999</v>
      </c>
      <c r="K30" s="8">
        <f>AVERAGE(Runs_WTA!N52:N56)</f>
        <v>0.59640000000000004</v>
      </c>
      <c r="L30" s="9">
        <f>AVERAGE(Runs_WTA!O52:O56)</f>
        <v>50.928000000000004</v>
      </c>
      <c r="Q30" s="3">
        <f>AVERAGE(Runs_WTA!R52:R56)</f>
        <v>0</v>
      </c>
      <c r="R30" s="3">
        <f>AVERAGE(Runs_WTA!S52:S56)</f>
        <v>13.270799999999999</v>
      </c>
      <c r="S30" s="3">
        <f>AVERAGE(Runs_WTA!T52:T56)</f>
        <v>86.729200000000006</v>
      </c>
      <c r="T30" s="3">
        <f>AVERAGE(Runs_WTA!U52:U56)</f>
        <v>0</v>
      </c>
      <c r="U30" s="3">
        <f>AVERAGE(Runs_WTA!V52:V56)</f>
        <v>0</v>
      </c>
      <c r="V30" s="3">
        <f>AVERAGE(Runs_WTA!W52:W56)</f>
        <v>0</v>
      </c>
      <c r="W30" s="8">
        <f>AVERAGE(Runs_WTA!X52:X56)</f>
        <v>0.25</v>
      </c>
      <c r="X30" s="8">
        <f>AVERAGE(Runs_WTA!Y52:Y56)</f>
        <v>0.97940000000000005</v>
      </c>
      <c r="Y30" s="8">
        <f>AVERAGE(Runs_WTA!Z52:Z56)</f>
        <v>0</v>
      </c>
    </row>
    <row r="31" spans="1:26" x14ac:dyDescent="0.15">
      <c r="A31" s="2">
        <f>AVERAGE(Runs_WTA!$A57:$A61)</f>
        <v>0.18</v>
      </c>
      <c r="B31" s="7" t="s">
        <v>42</v>
      </c>
      <c r="C31" s="3">
        <f>AVERAGE(Runs_WTA!F57:F61)</f>
        <v>0.97152777777777766</v>
      </c>
      <c r="D31" s="9">
        <f>AVERAGE(Runs_WTA!G57:G61)</f>
        <v>90.061999999999998</v>
      </c>
      <c r="E31" s="9">
        <f>AVERAGE(Runs_WTA!H57:H61)</f>
        <v>620.20000000000005</v>
      </c>
      <c r="F31" s="9">
        <f>AVERAGE(Runs_WTA!I57:I61)</f>
        <v>88.718400000000003</v>
      </c>
      <c r="G31" s="3">
        <f>AVERAGE(Runs_WTA!J57:J61)</f>
        <v>6.6</v>
      </c>
      <c r="H31" s="3">
        <f>AVERAGE(Runs_WTA!K57:K61)</f>
        <v>7.6</v>
      </c>
      <c r="I31" s="3">
        <f>AVERAGE(Runs_WTA!L57:L61)</f>
        <v>12.300999999999998</v>
      </c>
      <c r="J31" s="8">
        <f>AVERAGE(Runs_WTA!M57:M61)</f>
        <v>0.78300000000000003</v>
      </c>
      <c r="K31" s="8">
        <f>AVERAGE(Runs_WTA!N57:N61)</f>
        <v>0.57400000000000007</v>
      </c>
      <c r="L31" s="9">
        <f>AVERAGE(Runs_WTA!O57:O61)</f>
        <v>45.572000000000003</v>
      </c>
      <c r="Q31" s="3">
        <f>AVERAGE(Runs_WTA!R57:R61)</f>
        <v>0</v>
      </c>
      <c r="R31" s="3">
        <f>AVERAGE(Runs_WTA!S57:S61)</f>
        <v>19.7712</v>
      </c>
      <c r="S31" s="3">
        <f>AVERAGE(Runs_WTA!T57:T61)</f>
        <v>80.228800000000007</v>
      </c>
      <c r="T31" s="3">
        <f>AVERAGE(Runs_WTA!U57:U61)</f>
        <v>0</v>
      </c>
      <c r="U31" s="3">
        <f>AVERAGE(Runs_WTA!V57:V61)</f>
        <v>0</v>
      </c>
      <c r="V31" s="3">
        <f>AVERAGE(Runs_WTA!W57:W61)</f>
        <v>0</v>
      </c>
      <c r="W31" s="8">
        <f>AVERAGE(Runs_WTA!X57:X61)</f>
        <v>0.25339999999999996</v>
      </c>
      <c r="X31" s="8">
        <f>AVERAGE(Runs_WTA!Y57:Y61)</f>
        <v>0.96039999999999992</v>
      </c>
      <c r="Y31" s="8">
        <f>AVERAGE(Runs_WTA!Z57:Z61)</f>
        <v>0</v>
      </c>
    </row>
    <row r="32" spans="1:26" x14ac:dyDescent="0.15">
      <c r="A32" s="2">
        <f>AVERAGE(Runs_WTA!$A62:$A66)</f>
        <v>0.15</v>
      </c>
      <c r="B32" s="7" t="s">
        <v>42</v>
      </c>
      <c r="C32" s="3">
        <f>AVERAGE(Runs_WTA!F62:F66)</f>
        <v>9.4444444444444445E-3</v>
      </c>
      <c r="D32" s="9">
        <f>AVERAGE(Runs_WTA!G62:G66)</f>
        <v>66.102000000000004</v>
      </c>
      <c r="E32" s="9">
        <f>AVERAGE(Runs_WTA!H62:H66)</f>
        <v>453.4</v>
      </c>
      <c r="F32" s="9">
        <f>AVERAGE(Runs_WTA!I62:I66)</f>
        <v>68.994</v>
      </c>
      <c r="G32" s="3">
        <f>AVERAGE(Runs_WTA!J62:J66)</f>
        <v>4.4000000000000004</v>
      </c>
      <c r="H32" s="3">
        <f>AVERAGE(Runs_WTA!K62:K66)</f>
        <v>5.2</v>
      </c>
      <c r="I32" s="3">
        <f>AVERAGE(Runs_WTA!L62:L66)</f>
        <v>13.985200000000001</v>
      </c>
      <c r="J32" s="8">
        <f>AVERAGE(Runs_WTA!M62:M66)</f>
        <v>0.84119999999999995</v>
      </c>
      <c r="K32" s="8">
        <f>AVERAGE(Runs_WTA!N62:N66)</f>
        <v>0.53859999999999997</v>
      </c>
      <c r="L32" s="9">
        <f>AVERAGE(Runs_WTA!O62:O66)</f>
        <v>45.54</v>
      </c>
      <c r="Q32" s="3">
        <f>AVERAGE(Runs_WTA!R62:R66)</f>
        <v>0.11379999999999998</v>
      </c>
      <c r="R32" s="3">
        <f>AVERAGE(Runs_WTA!S62:S66)</f>
        <v>77.537000000000006</v>
      </c>
      <c r="S32" s="3">
        <f>AVERAGE(Runs_WTA!T62:T66)</f>
        <v>22.349</v>
      </c>
      <c r="T32" s="3">
        <f>AVERAGE(Runs_WTA!U62:U66)</f>
        <v>0</v>
      </c>
      <c r="U32" s="3">
        <f>AVERAGE(Runs_WTA!V62:V66)</f>
        <v>0</v>
      </c>
      <c r="V32" s="3">
        <f>AVERAGE(Runs_WTA!W62:W66)</f>
        <v>0</v>
      </c>
      <c r="W32" s="8">
        <f>AVERAGE(Runs_WTA!X62:X66)</f>
        <v>0.24300000000000002</v>
      </c>
      <c r="X32" s="8">
        <f>AVERAGE(Runs_WTA!Y62:Y66)</f>
        <v>0.81759999999999999</v>
      </c>
      <c r="Y32" s="8">
        <f>AVERAGE(Runs_WTA!Z62:Z66)</f>
        <v>0</v>
      </c>
    </row>
    <row r="33" spans="1:25" x14ac:dyDescent="0.15">
      <c r="A33" s="2">
        <f>AVERAGE(Runs_WTA!$A67:$A71)</f>
        <v>0.12</v>
      </c>
      <c r="B33" s="7" t="s">
        <v>42</v>
      </c>
      <c r="C33" s="3">
        <f>AVERAGE(Runs_WTA!F67:F71)</f>
        <v>1.6111111111111111E-2</v>
      </c>
      <c r="D33" s="9">
        <f>AVERAGE(Runs_WTA!G67:G71)</f>
        <v>60.072000000000003</v>
      </c>
      <c r="E33" s="9">
        <f>AVERAGE(Runs_WTA!H67:H71)</f>
        <v>413</v>
      </c>
      <c r="F33" s="9">
        <f>AVERAGE(Runs_WTA!I67:I71)</f>
        <v>67.716000000000008</v>
      </c>
      <c r="G33" s="3">
        <f>AVERAGE(Runs_WTA!J67:J71)</f>
        <v>6</v>
      </c>
      <c r="H33" s="3">
        <f>AVERAGE(Runs_WTA!K67:K71)</f>
        <v>5.8</v>
      </c>
      <c r="I33" s="3">
        <f>AVERAGE(Runs_WTA!L67:L71)</f>
        <v>12.631</v>
      </c>
      <c r="J33" s="8">
        <f>AVERAGE(Runs_WTA!M67:M71)</f>
        <v>0.85519999999999996</v>
      </c>
      <c r="K33" s="8">
        <f>AVERAGE(Runs_WTA!N67:N71)</f>
        <v>0.50980000000000003</v>
      </c>
      <c r="L33" s="9">
        <f>AVERAGE(Runs_WTA!O67:O71)</f>
        <v>39.507999999999996</v>
      </c>
      <c r="Q33" s="3">
        <f>AVERAGE(Runs_WTA!R67:R71)</f>
        <v>5.9594000000000005</v>
      </c>
      <c r="R33" s="3">
        <f>AVERAGE(Runs_WTA!S67:S71)</f>
        <v>92.441199999999995</v>
      </c>
      <c r="S33" s="3">
        <f>AVERAGE(Runs_WTA!T67:T71)</f>
        <v>1.5992000000000002</v>
      </c>
      <c r="T33" s="3">
        <f>AVERAGE(Runs_WTA!U67:U71)</f>
        <v>0</v>
      </c>
      <c r="U33" s="3">
        <f>AVERAGE(Runs_WTA!V67:V71)</f>
        <v>0</v>
      </c>
      <c r="V33" s="3">
        <f>AVERAGE(Runs_WTA!W67:W71)</f>
        <v>0</v>
      </c>
      <c r="W33" s="8">
        <f>AVERAGE(Runs_WTA!X67:X71)</f>
        <v>0.2384</v>
      </c>
      <c r="X33" s="8">
        <f>AVERAGE(Runs_WTA!Y67:Y71)</f>
        <v>0.63919999999999999</v>
      </c>
      <c r="Y33" s="8">
        <f>AVERAGE(Runs_WTA!Z67:Z71)</f>
        <v>0</v>
      </c>
    </row>
    <row r="34" spans="1:25" x14ac:dyDescent="0.15">
      <c r="A34" s="2">
        <f>AVERAGE(Runs_WTA!$A72:$A76)</f>
        <v>0.09</v>
      </c>
      <c r="B34" s="7" t="s">
        <v>42</v>
      </c>
      <c r="C34" s="3">
        <f>AVERAGE(Runs_WTA!F72:F76)</f>
        <v>2.6527777777777779E-2</v>
      </c>
      <c r="D34" s="9">
        <f>AVERAGE(Runs_WTA!G72:G76)</f>
        <v>60.052</v>
      </c>
      <c r="E34" s="9">
        <f>AVERAGE(Runs_WTA!H72:H76)</f>
        <v>415.4</v>
      </c>
      <c r="F34" s="9">
        <f>AVERAGE(Runs_WTA!I72:I76)</f>
        <v>60.998000000000005</v>
      </c>
      <c r="G34" s="3">
        <f>AVERAGE(Runs_WTA!J72:J76)</f>
        <v>7.8</v>
      </c>
      <c r="H34" s="3">
        <f>AVERAGE(Runs_WTA!K72:K76)</f>
        <v>6.6</v>
      </c>
      <c r="I34" s="3">
        <f>AVERAGE(Runs_WTA!L72:L76)</f>
        <v>11.167200000000001</v>
      </c>
      <c r="J34" s="8">
        <f>AVERAGE(Runs_WTA!M72:M76)</f>
        <v>0.85459999999999992</v>
      </c>
      <c r="K34" s="8">
        <f>AVERAGE(Runs_WTA!N72:N76)</f>
        <v>0.51159999999999994</v>
      </c>
      <c r="L34" s="9">
        <f>AVERAGE(Runs_WTA!O72:O76)</f>
        <v>37.32</v>
      </c>
      <c r="Q34" s="3">
        <f>AVERAGE(Runs_WTA!R72:R76)</f>
        <v>26.012800000000006</v>
      </c>
      <c r="R34" s="3">
        <f>AVERAGE(Runs_WTA!S72:S76)</f>
        <v>73.987200000000001</v>
      </c>
      <c r="S34" s="3">
        <f>AVERAGE(Runs_WTA!T72:T76)</f>
        <v>0</v>
      </c>
      <c r="T34" s="3">
        <f>AVERAGE(Runs_WTA!U72:U76)</f>
        <v>0</v>
      </c>
      <c r="U34" s="3">
        <f>AVERAGE(Runs_WTA!V72:V76)</f>
        <v>0</v>
      </c>
      <c r="V34" s="3">
        <f>AVERAGE(Runs_WTA!W72:W76)</f>
        <v>0</v>
      </c>
      <c r="W34" s="8">
        <f>AVERAGE(Runs_WTA!X72:X76)</f>
        <v>0.23899999999999996</v>
      </c>
      <c r="X34" s="8">
        <f>AVERAGE(Runs_WTA!Y72:Y76)</f>
        <v>0.44820000000000004</v>
      </c>
      <c r="Y34" s="8">
        <f>AVERAGE(Runs_WTA!Z72:Z76)</f>
        <v>0</v>
      </c>
    </row>
    <row r="35" spans="1:25" x14ac:dyDescent="0.15">
      <c r="A35" s="2">
        <f>AVERAGE(Runs_WTA!$A77:$A81)</f>
        <v>0.06</v>
      </c>
      <c r="B35" s="7" t="s">
        <v>42</v>
      </c>
      <c r="C35" s="3">
        <f>AVERAGE(Runs_WTA!F77:F81)</f>
        <v>4.3194444444444445E-2</v>
      </c>
      <c r="D35" s="9">
        <f>AVERAGE(Runs_WTA!G77:G81)</f>
        <v>60.064</v>
      </c>
      <c r="E35" s="9">
        <f>AVERAGE(Runs_WTA!H77:H81)</f>
        <v>411.4</v>
      </c>
      <c r="F35" s="9">
        <f>AVERAGE(Runs_WTA!I77:I81)</f>
        <v>65.141999999999996</v>
      </c>
      <c r="G35" s="3">
        <f>AVERAGE(Runs_WTA!J77:J81)</f>
        <v>7.6</v>
      </c>
      <c r="H35" s="3">
        <f>AVERAGE(Runs_WTA!K77:K81)</f>
        <v>6.2</v>
      </c>
      <c r="I35" s="3">
        <f>AVERAGE(Runs_WTA!L77:L81)</f>
        <v>17.457000000000001</v>
      </c>
      <c r="J35" s="8">
        <f>AVERAGE(Runs_WTA!M77:M81)</f>
        <v>0.85600000000000009</v>
      </c>
      <c r="K35" s="8">
        <f>AVERAGE(Runs_WTA!N77:N81)</f>
        <v>0.50860000000000005</v>
      </c>
      <c r="L35" s="9">
        <f>AVERAGE(Runs_WTA!O77:O81)</f>
        <v>39.010000000000005</v>
      </c>
      <c r="Q35" s="3">
        <f>AVERAGE(Runs_WTA!R77:R81)</f>
        <v>24.805599999999998</v>
      </c>
      <c r="R35" s="3">
        <f>AVERAGE(Runs_WTA!S77:S81)</f>
        <v>75.194400000000002</v>
      </c>
      <c r="S35" s="3">
        <f>AVERAGE(Runs_WTA!T77:T81)</f>
        <v>0</v>
      </c>
      <c r="T35" s="3">
        <f>AVERAGE(Runs_WTA!U77:U81)</f>
        <v>0</v>
      </c>
      <c r="U35" s="3">
        <f>AVERAGE(Runs_WTA!V77:V81)</f>
        <v>0</v>
      </c>
      <c r="V35" s="3">
        <f>AVERAGE(Runs_WTA!W77:W81)</f>
        <v>0</v>
      </c>
      <c r="W35" s="8">
        <f>AVERAGE(Runs_WTA!X77:X81)</f>
        <v>0.22939999999999999</v>
      </c>
      <c r="X35" s="8">
        <f>AVERAGE(Runs_WTA!Y77:Y81)</f>
        <v>0.22420000000000001</v>
      </c>
      <c r="Y35" s="8">
        <f>AVERAGE(Runs_WTA!Z77:Z81)</f>
        <v>0</v>
      </c>
    </row>
    <row r="36" spans="1:25" x14ac:dyDescent="0.15">
      <c r="A36" s="2">
        <f>AVERAGE(Runs_WTA!$A82:$A86)</f>
        <v>0.46000000000000008</v>
      </c>
      <c r="B36" s="26" t="s">
        <v>42</v>
      </c>
      <c r="L36" s="9">
        <f>AVERAGE(Runs_WTA!O82:O86)</f>
        <v>40.706000000000003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6"/>
  <sheetViews>
    <sheetView zoomScale="125" zoomScaleNormal="125" workbookViewId="0">
      <selection activeCell="I38" sqref="I38"/>
    </sheetView>
  </sheetViews>
  <sheetFormatPr baseColWidth="10" defaultColWidth="8.83203125" defaultRowHeight="13" x14ac:dyDescent="0.15"/>
  <cols>
    <col min="1" max="6" width="8.83203125" customWidth="1"/>
    <col min="7" max="7" width="8.83203125" style="3" customWidth="1"/>
    <col min="8" max="10" width="8.83203125" customWidth="1"/>
    <col min="11" max="11" width="15.1640625" style="3" customWidth="1"/>
    <col min="12" max="12" width="8" style="3" customWidth="1"/>
  </cols>
  <sheetData>
    <row r="1" spans="1:21" x14ac:dyDescent="0.15">
      <c r="A1" s="7" t="s">
        <v>10</v>
      </c>
      <c r="B1" s="7" t="s">
        <v>128</v>
      </c>
      <c r="C1" t="s">
        <v>2</v>
      </c>
      <c r="D1" t="s">
        <v>3</v>
      </c>
      <c r="E1" t="s">
        <v>4</v>
      </c>
      <c r="F1" t="s">
        <v>5</v>
      </c>
      <c r="G1" s="3" t="s">
        <v>45</v>
      </c>
      <c r="H1" t="s">
        <v>52</v>
      </c>
      <c r="I1" t="s">
        <v>53</v>
      </c>
      <c r="J1" s="3" t="s">
        <v>54</v>
      </c>
      <c r="K1" s="2" t="s">
        <v>46</v>
      </c>
      <c r="L1" s="2" t="s">
        <v>81</v>
      </c>
      <c r="M1" s="7" t="s">
        <v>95</v>
      </c>
      <c r="N1" t="s">
        <v>47</v>
      </c>
      <c r="O1" t="s">
        <v>48</v>
      </c>
      <c r="P1" s="7" t="s">
        <v>86</v>
      </c>
      <c r="Q1" s="7" t="s">
        <v>49</v>
      </c>
      <c r="R1" s="7" t="s">
        <v>87</v>
      </c>
      <c r="S1" s="7" t="s">
        <v>88</v>
      </c>
      <c r="T1" t="s">
        <v>50</v>
      </c>
      <c r="U1" t="s">
        <v>51</v>
      </c>
    </row>
    <row r="2" spans="1:21" x14ac:dyDescent="0.15">
      <c r="A2" s="22">
        <f>AVERAGE(Runs_Soft!$A2:$A6)</f>
        <v>0.46000000000000008</v>
      </c>
      <c r="B2" s="7" t="s">
        <v>126</v>
      </c>
      <c r="C2" s="3">
        <f>STDEV(Runs_Soft!G2:G6)/SQRT(5)</f>
        <v>2.4166091947189394E-2</v>
      </c>
      <c r="D2" s="3">
        <f>STDEV(Runs_Soft!H2:H6)/SQRT(5)</f>
        <v>5.7671483421184853</v>
      </c>
      <c r="E2" s="3">
        <f>STDEV(Runs_Soft!I2:I6)/SQRT(5)</f>
        <v>1.0857053007146993</v>
      </c>
      <c r="F2" s="3">
        <f>STDEV(Runs_Soft!J2:J6)/SQRT(5)</f>
        <v>6.6813172353960262</v>
      </c>
      <c r="G2" s="3">
        <f>STDEV(Runs_Soft!K2:K6)/SQRT(5)</f>
        <v>6.6813172353960262</v>
      </c>
      <c r="H2" s="3">
        <f>STDEV(Runs_Soft!L2:L6)/SQRT(5)</f>
        <v>1.9169438072097988</v>
      </c>
      <c r="I2" s="3">
        <f>STDEV(Runs_Soft!M2:M6)/SQRT(5)</f>
        <v>2.0591260281974015E-3</v>
      </c>
      <c r="J2" s="3">
        <f>STDEV(Runs_Soft!N2:N6)/SQRT(5)</f>
        <v>1.8814887722226794E-3</v>
      </c>
      <c r="K2" s="3">
        <f>STDEV(Runs_Soft!O2:O6)/SQRT(5)</f>
        <v>0.2599307600111998</v>
      </c>
      <c r="L2" s="3">
        <f>STDEV(Runs_Soft!P2:P6)/SQRT(5)</f>
        <v>1.9390719429665315</v>
      </c>
      <c r="M2" s="3">
        <f>STDEV(Runs_Soft!R2:R6)/SQRT(5)</f>
        <v>0</v>
      </c>
      <c r="N2" s="3">
        <f>STDEV(Runs_Soft!S2:S6)/SQRT(5)</f>
        <v>0</v>
      </c>
      <c r="O2" s="3">
        <f>STDEV(Runs_Soft!T2:T6)/SQRT(5)</f>
        <v>8.8528350521174897</v>
      </c>
      <c r="P2" s="3">
        <f>STDEV(Runs_Soft!U2:U6)/SQRT(5)</f>
        <v>9.6655572969177435</v>
      </c>
      <c r="Q2" s="3">
        <f>STDEV(Runs_Soft!V2:V6)/SQRT(5)</f>
        <v>1.0917324947073801</v>
      </c>
      <c r="R2" s="3">
        <f>STDEV(Runs_Soft!W2:W6)/SQRT(5)</f>
        <v>0</v>
      </c>
      <c r="S2" s="3">
        <f>STDEV(Runs_Soft!X2:X6)/SQRT(5)</f>
        <v>8.5930204235763301E-3</v>
      </c>
      <c r="T2" s="3">
        <f>STDEV(Runs_Soft!Y2:Y6)/SQRT(5)</f>
        <v>0</v>
      </c>
      <c r="U2" s="3">
        <f>STDEV(Runs_Soft!Z2:Z6)/SQRT(5)</f>
        <v>3.3363752786519693E-2</v>
      </c>
    </row>
    <row r="3" spans="1:21" x14ac:dyDescent="0.15">
      <c r="A3" s="22">
        <f>AVERAGE(Runs_Soft!$A9:$A13)</f>
        <v>0.43</v>
      </c>
      <c r="B3" s="7" t="s">
        <v>126</v>
      </c>
      <c r="C3" s="3">
        <f>STDEV(Runs_Soft!G7:G11)/SQRT(5)</f>
        <v>1.3190905958272771E-2</v>
      </c>
      <c r="D3" s="3">
        <f>STDEV(Runs_Soft!H7:H11)/SQRT(5)</f>
        <v>3.8026306683663087</v>
      </c>
      <c r="E3" s="3">
        <f>STDEV(Runs_Soft!I7:I11)/SQRT(5)</f>
        <v>1.0380582160938754</v>
      </c>
      <c r="F3" s="3">
        <f>STDEV(Runs_Soft!J7:J11)/SQRT(5)</f>
        <v>6.4838260309789311</v>
      </c>
      <c r="G3" s="3">
        <f>STDEV(Runs_Soft!K7:K11)/SQRT(5)</f>
        <v>6.4838260309789311</v>
      </c>
      <c r="H3" s="3">
        <f>STDEV(Runs_Soft!L7:L11)/SQRT(5)</f>
        <v>1.1335800986255888</v>
      </c>
      <c r="I3" s="3">
        <f>STDEV(Runs_Soft!M7:M11)/SQRT(5)</f>
        <v>1.3038404810405309E-3</v>
      </c>
      <c r="J3" s="3">
        <f>STDEV(Runs_Soft!N7:N11)/SQRT(5)</f>
        <v>3.5151955848857101E-2</v>
      </c>
      <c r="K3" s="3">
        <f>STDEV(Runs_Soft!O7:O11)/SQRT(5)</f>
        <v>0.55160311819278129</v>
      </c>
      <c r="L3" s="26" t="s">
        <v>96</v>
      </c>
      <c r="M3" s="3">
        <f>STDEV(Runs_Soft!R7:R11)/SQRT(5)</f>
        <v>0</v>
      </c>
      <c r="N3" s="3">
        <f>STDEV(Runs_Soft!S7:S11)/SQRT(5)</f>
        <v>0</v>
      </c>
      <c r="O3" s="3">
        <f>STDEV(Runs_Soft!T7:T11)/SQRT(5)</f>
        <v>2.7143112459701446</v>
      </c>
      <c r="P3" s="3">
        <f>STDEV(Runs_Soft!U7:U11)/SQRT(5)</f>
        <v>2.0930428232599647</v>
      </c>
      <c r="Q3" s="3">
        <f>STDEV(Runs_Soft!V7:V11)/SQRT(5)</f>
        <v>1.8797274962078945</v>
      </c>
      <c r="R3" s="3">
        <f>STDEV(Runs_Soft!W7:W11)/SQRT(5)</f>
        <v>0</v>
      </c>
      <c r="S3" s="3">
        <f>STDEV(Runs_Soft!X7:X11)/SQRT(5)</f>
        <v>4.5276925690687121E-3</v>
      </c>
      <c r="T3" s="3">
        <f>STDEV(Runs_Soft!Y7:Y11)/SQRT(5)</f>
        <v>0</v>
      </c>
      <c r="U3" s="3">
        <f>STDEV(Runs_Soft!Z7:Z11)/SQRT(5)</f>
        <v>9.0553851381373843E-3</v>
      </c>
    </row>
    <row r="4" spans="1:21" x14ac:dyDescent="0.15">
      <c r="A4" s="22">
        <f>AVERAGE(Runs_Soft!$A23:$A27)</f>
        <v>0.4</v>
      </c>
      <c r="B4" s="7" t="s">
        <v>126</v>
      </c>
      <c r="C4" s="3">
        <f>STDEV(Runs_Soft!G23:G27)/SQRT(5)</f>
        <v>2.6000769219389659E-2</v>
      </c>
      <c r="D4" s="3">
        <f>STDEV(Runs_Soft!H23:H27)/SQRT(5)</f>
        <v>1.16619037896906</v>
      </c>
      <c r="E4" s="3">
        <f>STDEV(Runs_Soft!I23:I27)/SQRT(5)</f>
        <v>0.96128115554191629</v>
      </c>
      <c r="F4" s="3">
        <f>STDEV(Runs_Soft!J23:J27)/SQRT(5)</f>
        <v>5.7619441163551732</v>
      </c>
      <c r="G4" s="3">
        <f>STDEV(Runs_Soft!K23:K27)/SQRT(5)</f>
        <v>5.7619441163551732</v>
      </c>
      <c r="H4" s="3">
        <f>STDEV(Runs_Soft!L23:L27)/SQRT(5)</f>
        <v>2.4533828197001797</v>
      </c>
      <c r="I4" s="3">
        <f>STDEV(Runs_Soft!M23:M27)/SQRT(5)</f>
        <v>3.7416573867739446E-4</v>
      </c>
      <c r="J4" s="3">
        <f>STDEV(Runs_Soft!N23:N27)/SQRT(5)</f>
        <v>5.662985078560611E-2</v>
      </c>
      <c r="K4" s="3">
        <f>STDEV(Runs_Soft!O23:O27)/SQRT(5)</f>
        <v>1.4520110192419338</v>
      </c>
      <c r="L4" s="3">
        <f>STDEV(Runs_Soft!P23:P34)/SQRT(5)</f>
        <v>2.9393876913398134</v>
      </c>
      <c r="M4" s="3">
        <f>STDEV(Runs_Soft!R23:R27)/SQRT(5)</f>
        <v>0</v>
      </c>
      <c r="N4" s="3">
        <f>STDEV(Runs_Soft!S23:S27)/SQRT(5)</f>
        <v>0</v>
      </c>
      <c r="O4" s="3">
        <f>STDEV(Runs_Soft!T23:T27)/SQRT(5)</f>
        <v>2.0914596481883172</v>
      </c>
      <c r="P4" s="3">
        <f>STDEV(Runs_Soft!U23:U27)/SQRT(5)</f>
        <v>2.376548758178552</v>
      </c>
      <c r="Q4" s="3">
        <f>STDEV(Runs_Soft!V23:V27)/SQRT(5)</f>
        <v>1.533473945002001</v>
      </c>
      <c r="R4" s="3">
        <f>STDEV(Runs_Soft!W23:W27)/SQRT(5)</f>
        <v>0</v>
      </c>
      <c r="S4" s="3">
        <f>STDEV(Runs_Soft!X23:X27)/SQRT(5)</f>
        <v>3.2649655434629043E-3</v>
      </c>
      <c r="T4" s="3">
        <f>STDEV(Runs_Soft!Y23:Y27)/SQRT(5)</f>
        <v>0</v>
      </c>
      <c r="U4" s="3">
        <f>STDEV(Runs_Soft!Z23:Z27)/SQRT(5)</f>
        <v>7.0398863627192318E-3</v>
      </c>
    </row>
    <row r="5" spans="1:21" x14ac:dyDescent="0.15">
      <c r="A5" s="22">
        <f>AVERAGE(Runs_Soft!$A35:$A39)</f>
        <v>0.37</v>
      </c>
      <c r="B5" s="7" t="s">
        <v>126</v>
      </c>
      <c r="C5" s="3">
        <f>STDEV(Runs_Soft!G35:G39)/SQRT(5)</f>
        <v>1.288409872672565E-2</v>
      </c>
      <c r="D5" s="3">
        <f>STDEV(Runs_Soft!H35:H39)/SQRT(5)</f>
        <v>3.9038442591886269</v>
      </c>
      <c r="E5" s="3">
        <f>STDEV(Runs_Soft!I35:I39)/SQRT(5)</f>
        <v>0.28606303501151514</v>
      </c>
      <c r="F5" s="3">
        <f>STDEV(Runs_Soft!J35:J39)/SQRT(5)</f>
        <v>1.9078784028338907</v>
      </c>
      <c r="G5" s="3">
        <f>STDEV(Runs_Soft!K35:K39)/SQRT(5)</f>
        <v>1.9078784028338907</v>
      </c>
      <c r="H5" s="3">
        <f>STDEV(Runs_Soft!L35:L39)/SQRT(5)</f>
        <v>1.2093084387367836</v>
      </c>
      <c r="I5" s="3">
        <f>STDEV(Runs_Soft!M35:M39)/SQRT(5)</f>
        <v>1.3190905958272931E-3</v>
      </c>
      <c r="J5" s="3">
        <f>STDEV(Runs_Soft!N35:N39)/SQRT(5)</f>
        <v>1.394991039397744E-2</v>
      </c>
      <c r="K5" s="3">
        <f>STDEV(Runs_Soft!O35:O39)/SQRT(5)</f>
        <v>0.4599021635087181</v>
      </c>
      <c r="L5" s="3">
        <f>STDEV(Runs_Soft!P35:P39)/SQRT(5)</f>
        <v>1.720465053408526</v>
      </c>
      <c r="M5" s="3">
        <f>STDEV(Runs_Soft!R35:R39)/SQRT(5)</f>
        <v>0</v>
      </c>
      <c r="N5" s="3">
        <f>STDEV(Runs_Soft!S35:S39)/SQRT(5)</f>
        <v>0</v>
      </c>
      <c r="O5" s="3">
        <f>STDEV(Runs_Soft!T35:T39)/SQRT(5)</f>
        <v>0.74926741554667775</v>
      </c>
      <c r="P5" s="3">
        <f>STDEV(Runs_Soft!U35:U39)/SQRT(5)</f>
        <v>0.5757796453505456</v>
      </c>
      <c r="Q5" s="3">
        <f>STDEV(Runs_Soft!V35:V39)/SQRT(5)</f>
        <v>0.19830516886858982</v>
      </c>
      <c r="R5" s="3">
        <f>STDEV(Runs_Soft!W35:W39)/SQRT(5)</f>
        <v>0</v>
      </c>
      <c r="S5" s="3">
        <f>STDEV(Runs_Soft!X35:X39)/SQRT(5)</f>
        <v>3.7894590642992818E-3</v>
      </c>
      <c r="T5" s="3">
        <f>STDEV(Runs_Soft!Y35:Y39)/SQRT(5)</f>
        <v>0</v>
      </c>
      <c r="U5" s="3">
        <f>STDEV(Runs_Soft!Z35:Z39)/SQRT(5)</f>
        <v>1.6911534525287759E-3</v>
      </c>
    </row>
    <row r="6" spans="1:21" x14ac:dyDescent="0.15">
      <c r="A6" s="22">
        <f>AVERAGE(Runs_Soft!$A40:$A44)</f>
        <v>0.34</v>
      </c>
      <c r="B6" s="7" t="s">
        <v>126</v>
      </c>
      <c r="C6" s="3">
        <f>STDEV(Runs_Soft!G40:G44)/SQRT(5)</f>
        <v>2.5768197453450305E-2</v>
      </c>
      <c r="D6" s="3">
        <f>STDEV(Runs_Soft!H40:H44)/SQRT(5)</f>
        <v>4.2591078878093702</v>
      </c>
      <c r="E6" s="3">
        <f>STDEV(Runs_Soft!I40:I44)/SQRT(5)</f>
        <v>0.24878524875884397</v>
      </c>
      <c r="F6" s="3">
        <f>STDEV(Runs_Soft!J40:J44)/SQRT(5)</f>
        <v>1.691153452528777</v>
      </c>
      <c r="G6" s="3">
        <f>STDEV(Runs_Soft!K40:K44)/SQRT(5)</f>
        <v>1.691153452528777</v>
      </c>
      <c r="H6" s="3">
        <f>STDEV(Runs_Soft!L40:L44)/SQRT(5)</f>
        <v>1.3532284877285141</v>
      </c>
      <c r="I6" s="3">
        <f>STDEV(Runs_Soft!M40:M44)/SQRT(5)</f>
        <v>1.4628738838327806E-3</v>
      </c>
      <c r="J6" s="3">
        <f>STDEV(Runs_Soft!N40:N44)/SQRT(5)</f>
        <v>5.65761433821712E-2</v>
      </c>
      <c r="K6" s="3">
        <f>STDEV(Runs_Soft!O40:O44)/SQRT(5)</f>
        <v>1.9018122935768311</v>
      </c>
      <c r="L6" s="3">
        <f>STDEV(Runs_Soft!P40:P45)/SQRT(5)</f>
        <v>1.7888543819998317</v>
      </c>
      <c r="M6" s="3">
        <f>STDEV(Runs_Soft!R40:R44)/SQRT(5)</f>
        <v>0</v>
      </c>
      <c r="N6" s="3">
        <f>STDEV(Runs_Soft!S40:S44)/SQRT(5)</f>
        <v>0</v>
      </c>
      <c r="O6" s="3">
        <f>STDEV(Runs_Soft!T40:T44)/SQRT(5)</f>
        <v>1.2013545854575973</v>
      </c>
      <c r="P6" s="3">
        <f>STDEV(Runs_Soft!U40:U44)/SQRT(5)</f>
        <v>1.4478268404750638</v>
      </c>
      <c r="Q6" s="3">
        <f>STDEV(Runs_Soft!V40:V44)/SQRT(5)</f>
        <v>0.325182656364081</v>
      </c>
      <c r="R6" s="3">
        <f>STDEV(Runs_Soft!W40:W44)/SQRT(5)</f>
        <v>0</v>
      </c>
      <c r="S6" s="3">
        <f>STDEV(Runs_Soft!X40:X44)/SQRT(5)</f>
        <v>5.5767373974394746E-3</v>
      </c>
      <c r="T6" s="3">
        <f>STDEV(Runs_Soft!Y40:Y44)/SQRT(5)</f>
        <v>0</v>
      </c>
      <c r="U6" s="3">
        <f>STDEV(Runs_Soft!Z40:Z44)/SQRT(5)</f>
        <v>2.3664319132398431E-3</v>
      </c>
    </row>
    <row r="7" spans="1:21" x14ac:dyDescent="0.15">
      <c r="A7" s="22">
        <f>AVERAGE(Runs_Soft!$A46:$A50)</f>
        <v>0.31</v>
      </c>
      <c r="B7" s="7" t="s">
        <v>126</v>
      </c>
      <c r="C7" s="3">
        <f>STDEV(Runs_Soft!G46:G50)/SQRT(5)</f>
        <v>1.6309506430300331E-2</v>
      </c>
      <c r="D7" s="3">
        <f>STDEV(Runs_Soft!H46:H50)/SQRT(5)</f>
        <v>2.4819347291981715</v>
      </c>
      <c r="E7" s="3">
        <f>STDEV(Runs_Soft!I46:I50)/SQRT(5)</f>
        <v>0.36021382538708874</v>
      </c>
      <c r="F7" s="3">
        <f>STDEV(Runs_Soft!J46:J50)/SQRT(5)</f>
        <v>2.2226110770892862</v>
      </c>
      <c r="G7" s="3">
        <f>STDEV(Runs_Soft!K46:K50)/SQRT(5)</f>
        <v>2.2226110770892862</v>
      </c>
      <c r="H7" s="3">
        <f>STDEV(Runs_Soft!L46:L50)/SQRT(5)</f>
        <v>1.3982939390557314</v>
      </c>
      <c r="I7" s="3">
        <f>STDEV(Runs_Soft!M46:M50)/SQRT(5)</f>
        <v>8.9442719099991667E-4</v>
      </c>
      <c r="J7" s="3">
        <f>STDEV(Runs_Soft!N46:N50)/SQRT(5)</f>
        <v>6.852838827814349E-2</v>
      </c>
      <c r="K7" s="3">
        <f>STDEV(Runs_Soft!O46:O50)/SQRT(5)</f>
        <v>2.1574429308790513</v>
      </c>
      <c r="L7" s="3">
        <f>STDEV(Runs_Soft!P46:P51)/SQRT(5)</f>
        <v>1.4966629547095767</v>
      </c>
      <c r="M7" s="3">
        <f>STDEV(Runs_Soft!R46:R50)/SQRT(5)</f>
        <v>0</v>
      </c>
      <c r="N7" s="3">
        <f>STDEV(Runs_Soft!S46:S50)/SQRT(5)</f>
        <v>0</v>
      </c>
      <c r="O7" s="3">
        <f>STDEV(Runs_Soft!T46:T50)/SQRT(5)</f>
        <v>1.6784570116627953</v>
      </c>
      <c r="P7" s="3">
        <f>STDEV(Runs_Soft!U46:U50)/SQRT(5)</f>
        <v>1.6060381564583086</v>
      </c>
      <c r="Q7" s="3">
        <f>STDEV(Runs_Soft!V46:V50)/SQRT(5)</f>
        <v>9.7799999999999998E-2</v>
      </c>
      <c r="R7" s="3">
        <f>STDEV(Runs_Soft!W46:W50)/SQRT(5)</f>
        <v>0</v>
      </c>
      <c r="S7" s="3">
        <f>STDEV(Runs_Soft!X46:X50)/SQRT(5)</f>
        <v>9.8823074228643632E-3</v>
      </c>
      <c r="T7" s="3">
        <f>STDEV(Runs_Soft!Y46:Y50)/SQRT(5)</f>
        <v>0</v>
      </c>
      <c r="U7" s="3">
        <f>STDEV(Runs_Soft!Z46:Z50)/SQRT(5)</f>
        <v>3.8131351929875236E-3</v>
      </c>
    </row>
    <row r="8" spans="1:21" x14ac:dyDescent="0.15">
      <c r="A8" s="2">
        <f>AVERAGE(Runs_Soft!$A52:$A56)</f>
        <v>0.28000000000000003</v>
      </c>
      <c r="B8" s="7" t="s">
        <v>126</v>
      </c>
      <c r="C8" s="3">
        <f>STDEV(Runs_Soft!G52:G56)/SQRT(5)</f>
        <v>2.5612496949731407E-2</v>
      </c>
      <c r="D8" s="3">
        <f>STDEV(Runs_Soft!H52:H56)/SQRT(5)</f>
        <v>3.1368774282716245</v>
      </c>
      <c r="E8" s="3">
        <f>STDEV(Runs_Soft!I52:I56)/SQRT(5)</f>
        <v>0.20488045294756599</v>
      </c>
      <c r="F8" s="3">
        <f>STDEV(Runs_Soft!J52:J56)/SQRT(5)</f>
        <v>1.5491933384829666</v>
      </c>
      <c r="G8" s="3">
        <f>STDEV(Runs_Soft!K52:K56)/SQRT(5)</f>
        <v>1.5491933384829666</v>
      </c>
      <c r="H8" s="3">
        <f>STDEV(Runs_Soft!L52:L56)/SQRT(5)</f>
        <v>1.064007828918565</v>
      </c>
      <c r="I8" s="3">
        <f>STDEV(Runs_Soft!M52:M56)/SQRT(5)</f>
        <v>1.0677078252031319E-3</v>
      </c>
      <c r="J8" s="3">
        <f>STDEV(Runs_Soft!N52:N56)/SQRT(5)</f>
        <v>3.5181813483673302E-2</v>
      </c>
      <c r="K8" s="3">
        <f>STDEV(Runs_Soft!O52:O56)/SQRT(5)</f>
        <v>4.3828376652575338</v>
      </c>
      <c r="L8" s="3">
        <f>STDEV(Runs_Soft!P52:P56)/SQRT(5)</f>
        <v>1.720465053408526</v>
      </c>
      <c r="M8" s="3">
        <f>STDEV(Runs_Soft!R52:R56)/SQRT(5)</f>
        <v>0</v>
      </c>
      <c r="N8" s="3">
        <f>STDEV(Runs_Soft!S52:S56)/SQRT(5)</f>
        <v>0</v>
      </c>
      <c r="O8" s="3">
        <f>STDEV(Runs_Soft!T52:T56)/SQRT(5)</f>
        <v>0.6796671538334037</v>
      </c>
      <c r="P8" s="3">
        <f>STDEV(Runs_Soft!U52:U56)/SQRT(5)</f>
        <v>0.67966715383340448</v>
      </c>
      <c r="Q8" s="3">
        <f>STDEV(Runs_Soft!V52:V56)/SQRT(5)</f>
        <v>0</v>
      </c>
      <c r="R8" s="3">
        <f>STDEV(Runs_Soft!W52:W56)/SQRT(5)</f>
        <v>0</v>
      </c>
      <c r="S8" s="3">
        <f>STDEV(Runs_Soft!X52:X56)/SQRT(5)</f>
        <v>5.0059964043135353E-3</v>
      </c>
      <c r="T8" s="3">
        <f>STDEV(Runs_Soft!Y52:Y56)/SQRT(5)</f>
        <v>0</v>
      </c>
      <c r="U8" s="3">
        <f>STDEV(Runs_Soft!Z52:Z56)/SQRT(5)</f>
        <v>5.0990195135927835E-4</v>
      </c>
    </row>
    <row r="9" spans="1:21" x14ac:dyDescent="0.15">
      <c r="A9" s="2">
        <f>AVERAGE(Runs_Soft!$A57:$A61)</f>
        <v>0.25</v>
      </c>
      <c r="B9" s="7" t="s">
        <v>126</v>
      </c>
      <c r="C9" s="3">
        <f>STDEV(Runs_Soft!G57:G61)/SQRT(5)</f>
        <v>3.0822070014844508E-2</v>
      </c>
      <c r="D9" s="3">
        <f>STDEV(Runs_Soft!H57:H61)/SQRT(5)</f>
        <v>3.906404996924921</v>
      </c>
      <c r="E9" s="3">
        <f>STDEV(Runs_Soft!I57:I61)/SQRT(5)</f>
        <v>0.30306969495480662</v>
      </c>
      <c r="F9" s="3">
        <f>STDEV(Runs_Soft!J57:J61)/SQRT(5)</f>
        <v>1.8330302779823364</v>
      </c>
      <c r="G9" s="3">
        <f>STDEV(Runs_Soft!K57:K61)/SQRT(5)</f>
        <v>1.8330302779823364</v>
      </c>
      <c r="H9" s="3">
        <f>STDEV(Runs_Soft!L57:L61)/SQRT(5)</f>
        <v>1.6156838304569388</v>
      </c>
      <c r="I9" s="3">
        <f>STDEV(Runs_Soft!M57:M61)/SQRT(5)</f>
        <v>1.3266499161421611E-3</v>
      </c>
      <c r="J9" s="3">
        <f>STDEV(Runs_Soft!N57:N61)/SQRT(5)</f>
        <v>1.4461673485458029E-2</v>
      </c>
      <c r="K9" s="3">
        <f>STDEV(Runs_Soft!O57:O61)/SQRT(5)</f>
        <v>4.9597796322014123</v>
      </c>
      <c r="L9" s="3">
        <f>STDEV(Runs_Soft!P57:P61)/SQRT(5)</f>
        <v>1.8330302779823364</v>
      </c>
      <c r="M9" s="3">
        <f>STDEV(Runs_Soft!R57:R61)/SQRT(5)</f>
        <v>0</v>
      </c>
      <c r="N9" s="3">
        <f>STDEV(Runs_Soft!S57:S61)/SQRT(5)</f>
        <v>0</v>
      </c>
      <c r="O9" s="3">
        <f>STDEV(Runs_Soft!T57:T61)/SQRT(5)</f>
        <v>1.8770258229443735</v>
      </c>
      <c r="P9" s="3">
        <f>STDEV(Runs_Soft!U57:U61)/SQRT(5)</f>
        <v>1.877025822944373</v>
      </c>
      <c r="Q9" s="3">
        <f>STDEV(Runs_Soft!V57:V61)/SQRT(5)</f>
        <v>0</v>
      </c>
      <c r="R9" s="3">
        <f>STDEV(Runs_Soft!W57:W61)/SQRT(5)</f>
        <v>0</v>
      </c>
      <c r="S9" s="3">
        <f>STDEV(Runs_Soft!X57:X61)/SQRT(5)</f>
        <v>2.6758176320519325E-3</v>
      </c>
      <c r="T9" s="3">
        <f>STDEV(Runs_Soft!Y57:Y61)/SQRT(5)</f>
        <v>0</v>
      </c>
      <c r="U9" s="3">
        <f>STDEV(Runs_Soft!Z57:Z61)/SQRT(5)</f>
        <v>2.4576411454889009E-3</v>
      </c>
    </row>
    <row r="10" spans="1:21" x14ac:dyDescent="0.15">
      <c r="A10" s="2">
        <f>AVERAGE(Runs_Soft!$A62:$A66)</f>
        <v>0.23000000000000004</v>
      </c>
      <c r="B10" s="7" t="s">
        <v>126</v>
      </c>
      <c r="C10" s="3">
        <f>STDEV(Runs_Soft!G62:G66)/SQRT(5)</f>
        <v>2.5019992006392662E-2</v>
      </c>
      <c r="D10" s="3">
        <f>STDEV(Runs_Soft!H62:H66)/SQRT(5)</f>
        <v>5.2763623833091664</v>
      </c>
      <c r="E10" s="3">
        <f>STDEV(Runs_Soft!I62:I66)/SQRT(5)</f>
        <v>0.36811153201169994</v>
      </c>
      <c r="F10" s="3">
        <f>STDEV(Runs_Soft!J62:J66)/SQRT(5)</f>
        <v>2.0493901531919194</v>
      </c>
      <c r="G10" s="3">
        <f>STDEV(Runs_Soft!K62:K66)/SQRT(5)</f>
        <v>2.0493901531919194</v>
      </c>
      <c r="H10" s="3">
        <f>STDEV(Runs_Soft!L62:L66)/SQRT(5)</f>
        <v>1.5844632340322686</v>
      </c>
      <c r="I10" s="3">
        <f>STDEV(Runs_Soft!M62:M66)/SQRT(5)</f>
        <v>1.9390719429665333E-3</v>
      </c>
      <c r="J10" s="3">
        <f>STDEV(Runs_Soft!N62:N66)/SQRT(5)</f>
        <v>5.2232173992664527E-2</v>
      </c>
      <c r="K10" s="3">
        <f>STDEV(Runs_Soft!O62:O66)/SQRT(5)</f>
        <v>2.708521737036643</v>
      </c>
      <c r="L10" s="3">
        <f>STDEV(Runs_Soft!P62:P66)/SQRT(5)</f>
        <v>0.80000000000000038</v>
      </c>
      <c r="M10" s="3">
        <f>STDEV(Runs_Soft!R62:R66)/SQRT(5)</f>
        <v>0</v>
      </c>
      <c r="N10" s="3">
        <f>STDEV(Runs_Soft!S62:S66)/SQRT(5)</f>
        <v>1.0765098048787107</v>
      </c>
      <c r="O10" s="3">
        <f>STDEV(Runs_Soft!T62:T66)/SQRT(5)</f>
        <v>1.06173539076363</v>
      </c>
      <c r="P10" s="3">
        <f>STDEV(Runs_Soft!U62:U66)/SQRT(5)</f>
        <v>2.46E-2</v>
      </c>
      <c r="Q10" s="3">
        <f>STDEV(Runs_Soft!V62:V66)/SQRT(5)</f>
        <v>0</v>
      </c>
      <c r="R10" s="3">
        <f>STDEV(Runs_Soft!W62:W66)/SQRT(5)</f>
        <v>0</v>
      </c>
      <c r="S10" s="3">
        <f>STDEV(Runs_Soft!X62:X66)/SQRT(5)</f>
        <v>8.5146931829632004E-3</v>
      </c>
      <c r="T10" s="3">
        <f>STDEV(Runs_Soft!Y62:Y66)/SQRT(5)</f>
        <v>1.1575836902790234E-3</v>
      </c>
      <c r="U10" s="3">
        <f>STDEV(Runs_Soft!Z62:Z66)/SQRT(5)</f>
        <v>7.3484692283495325E-4</v>
      </c>
    </row>
    <row r="11" spans="1:21" x14ac:dyDescent="0.15">
      <c r="A11" s="2">
        <f>AVERAGE(Runs_Soft!$A67:$A71)</f>
        <v>0.22000000000000003</v>
      </c>
      <c r="B11" s="7" t="s">
        <v>126</v>
      </c>
      <c r="C11" s="3">
        <f>STDEV(Runs_Soft!G67:G71)/SQRT(5)</f>
        <v>9.2649878575202706E-3</v>
      </c>
      <c r="D11" s="3">
        <f>STDEV(Runs_Soft!H67:H71)/SQRT(5)</f>
        <v>4.9739320461783549</v>
      </c>
      <c r="E11" s="3">
        <f>STDEV(Runs_Soft!I67:I71)/SQRT(5)</f>
        <v>0.3015526488028259</v>
      </c>
      <c r="F11" s="3">
        <f>STDEV(Runs_Soft!J67:J71)/SQRT(5)</f>
        <v>2.0976176963403033</v>
      </c>
      <c r="G11" s="3">
        <f>STDEV(Runs_Soft!K67:K71)/SQRT(5)</f>
        <v>2.0976176963403033</v>
      </c>
      <c r="H11" s="3">
        <f>STDEV(Runs_Soft!L67:L71)/SQRT(5)</f>
        <v>1.5577004846888871</v>
      </c>
      <c r="I11" s="3">
        <f>STDEV(Runs_Soft!M67:M71)/SQRT(5)</f>
        <v>1.714642819948226E-3</v>
      </c>
      <c r="J11" s="3">
        <f>STDEV(Runs_Soft!N67:N71)/SQRT(5)</f>
        <v>2.8195035023918461E-2</v>
      </c>
      <c r="K11" s="3">
        <f>STDEV(Runs_Soft!O67:O71)/SQRT(5)</f>
        <v>1.6464762373019541</v>
      </c>
      <c r="L11" s="3">
        <f>STDEV(Runs_Soft!P67:P71)/SQRT(5)</f>
        <v>1.85472369909914</v>
      </c>
      <c r="M11" s="3">
        <f>STDEV(Runs_Soft!R67:R71)/SQRT(5)</f>
        <v>0</v>
      </c>
      <c r="N11" s="3">
        <f>STDEV(Runs_Soft!S67:S71)/SQRT(5)</f>
        <v>1.4511672543163312</v>
      </c>
      <c r="O11" s="3">
        <f>STDEV(Runs_Soft!T67:T71)/SQRT(5)</f>
        <v>1.4345634318495661</v>
      </c>
      <c r="P11" s="3">
        <f>STDEV(Runs_Soft!U67:U71)/SQRT(5)</f>
        <v>2.3799999999999998E-2</v>
      </c>
      <c r="Q11" s="3">
        <f>STDEV(Runs_Soft!V67:V71)/SQRT(5)</f>
        <v>0</v>
      </c>
      <c r="R11" s="3">
        <f>STDEV(Runs_Soft!W67:W71)/SQRT(5)</f>
        <v>0</v>
      </c>
      <c r="S11" s="3">
        <f>STDEV(Runs_Soft!X67:X71)/SQRT(5)</f>
        <v>4.8476798574163329E-3</v>
      </c>
      <c r="T11" s="3">
        <f>STDEV(Runs_Soft!Y67:Y71)/SQRT(5)</f>
        <v>1.827566688249708E-3</v>
      </c>
      <c r="U11" s="3">
        <f>STDEV(Runs_Soft!Z67:Z71)/SQRT(5)</f>
        <v>0</v>
      </c>
    </row>
    <row r="12" spans="1:21" x14ac:dyDescent="0.15">
      <c r="A12" s="2">
        <f>AVERAGE(Runs_Soft!$A72:$A76)</f>
        <v>0.21000000000000002</v>
      </c>
      <c r="B12" s="7" t="s">
        <v>126</v>
      </c>
      <c r="C12" s="3">
        <f>STDEV(Runs_Soft!G72:G76)/SQRT(5)</f>
        <v>3.619392214170699E-2</v>
      </c>
      <c r="D12" s="3">
        <f>STDEV(Runs_Soft!H72:H76)/SQRT(5)</f>
        <v>5.4350712966804764</v>
      </c>
      <c r="E12" s="3">
        <f>STDEV(Runs_Soft!I72:I76)/SQRT(5)</f>
        <v>4.3289721643828355E-2</v>
      </c>
      <c r="F12" s="3">
        <f>STDEV(Runs_Soft!J72:J76)/SQRT(5)</f>
        <v>0.60000000000000187</v>
      </c>
      <c r="G12" s="3">
        <f>STDEV(Runs_Soft!K72:K76)/SQRT(5)</f>
        <v>0.60000000000000187</v>
      </c>
      <c r="H12" s="3">
        <f>STDEV(Runs_Soft!L72:L76)/SQRT(5)</f>
        <v>0.56069184049708565</v>
      </c>
      <c r="I12" s="3">
        <f>STDEV(Runs_Soft!M72:M76)/SQRT(5)</f>
        <v>1.9131126469709007E-3</v>
      </c>
      <c r="J12" s="3">
        <f>STDEV(Runs_Soft!N72:N76)/SQRT(5)</f>
        <v>3.7596010426639535E-2</v>
      </c>
      <c r="K12" s="3">
        <f>STDEV(Runs_Soft!O72:O76)/SQRT(5)</f>
        <v>2.1095008888360294</v>
      </c>
      <c r="L12" s="3">
        <f>STDEV(Runs_Soft!P72:P76)/SQRT(5)</f>
        <v>0.48989794855663565</v>
      </c>
      <c r="M12" s="3">
        <f>STDEV(Runs_Soft!R72:R76)/SQRT(5)</f>
        <v>0</v>
      </c>
      <c r="N12" s="3">
        <f>STDEV(Runs_Soft!S72:S76)/SQRT(5)</f>
        <v>1.7980457335674198</v>
      </c>
      <c r="O12" s="3">
        <f>STDEV(Runs_Soft!T72:T76)/SQRT(5)</f>
        <v>1.7980457335674223</v>
      </c>
      <c r="P12" s="3">
        <f>STDEV(Runs_Soft!U72:U76)/SQRT(5)</f>
        <v>0</v>
      </c>
      <c r="Q12" s="3">
        <f>STDEV(Runs_Soft!V72:V76)/SQRT(5)</f>
        <v>0</v>
      </c>
      <c r="R12" s="3">
        <f>STDEV(Runs_Soft!W72:W76)/SQRT(5)</f>
        <v>0</v>
      </c>
      <c r="S12" s="3">
        <f>STDEV(Runs_Soft!X72:X76)/SQRT(5)</f>
        <v>5.3235326616824698E-3</v>
      </c>
      <c r="T12" s="3">
        <f>STDEV(Runs_Soft!Y72:Y76)/SQRT(5)</f>
        <v>2.8809720581775889E-3</v>
      </c>
      <c r="U12" s="3">
        <f>STDEV(Runs_Soft!Z72:Z76)/SQRT(5)</f>
        <v>0</v>
      </c>
    </row>
    <row r="13" spans="1:21" x14ac:dyDescent="0.15">
      <c r="A13" s="2">
        <f>AVERAGE(Runs_Soft!$A77:$A81)</f>
        <v>0.2</v>
      </c>
      <c r="B13" s="7" t="s">
        <v>126</v>
      </c>
      <c r="C13" s="3">
        <f>STDEV(Runs_Soft!G77:G81)/SQRT(5)</f>
        <v>8.6023252670440527E-3</v>
      </c>
      <c r="D13" s="3">
        <f>STDEV(Runs_Soft!H77:H81)/SQRT(5)</f>
        <v>4.658325879540846</v>
      </c>
      <c r="E13" s="3">
        <f>STDEV(Runs_Soft!I77:I81)/SQRT(5)</f>
        <v>0.24198347050986807</v>
      </c>
      <c r="F13" s="3">
        <f>STDEV(Runs_Soft!J77:J81)/SQRT(5)</f>
        <v>1.6000000000000008</v>
      </c>
      <c r="G13" s="3">
        <f>STDEV(Runs_Soft!K77:K81)/SQRT(5)</f>
        <v>1.6000000000000008</v>
      </c>
      <c r="H13" s="3">
        <f>STDEV(Runs_Soft!L77:L81)/SQRT(5)</f>
        <v>1.122446150155989</v>
      </c>
      <c r="I13" s="3">
        <f>STDEV(Runs_Soft!M77:M81)/SQRT(5)</f>
        <v>1.593737745050924E-3</v>
      </c>
      <c r="J13" s="3">
        <f>STDEV(Runs_Soft!N77:N81)/SQRT(5)</f>
        <v>2.7785967681547463E-2</v>
      </c>
      <c r="K13" s="3">
        <f>STDEV(Runs_Soft!O77:O81)/SQRT(5)</f>
        <v>1.3300879670157151</v>
      </c>
      <c r="L13" s="3">
        <f>STDEV(Runs_Soft!P77:P81)/SQRT(5)</f>
        <v>1.720465053408526</v>
      </c>
      <c r="M13" s="3">
        <f>STDEV(Runs_Soft!R77:R81)/SQRT(5)</f>
        <v>0</v>
      </c>
      <c r="N13" s="3">
        <f>STDEV(Runs_Soft!S77:S81)/SQRT(5)</f>
        <v>1.1100336030949678</v>
      </c>
      <c r="O13" s="3">
        <f>STDEV(Runs_Soft!T77:T81)/SQRT(5)</f>
        <v>1.1100336030949707</v>
      </c>
      <c r="P13" s="3">
        <f>STDEV(Runs_Soft!U77:U81)/SQRT(5)</f>
        <v>0</v>
      </c>
      <c r="Q13" s="3">
        <f>STDEV(Runs_Soft!V77:V81)/SQRT(5)</f>
        <v>0</v>
      </c>
      <c r="R13" s="3">
        <f>STDEV(Runs_Soft!W77:W81)/SQRT(5)</f>
        <v>0</v>
      </c>
      <c r="S13" s="3">
        <f>STDEV(Runs_Soft!X77:X81)/SQRT(5)</f>
        <v>7.2759879054324992E-3</v>
      </c>
      <c r="T13" s="3">
        <f>STDEV(Runs_Soft!Y77:Y81)/SQRT(5)</f>
        <v>2.8530685235374233E-3</v>
      </c>
      <c r="U13" s="3">
        <f>STDEV(Runs_Soft!Z77:Z81)/SQRT(5)</f>
        <v>0</v>
      </c>
    </row>
    <row r="14" spans="1:21" x14ac:dyDescent="0.15">
      <c r="A14" s="22">
        <f>AVERAGE(Runs_Soft!$A82:$A86)</f>
        <v>0.18</v>
      </c>
      <c r="B14" s="7" t="s">
        <v>126</v>
      </c>
      <c r="C14" s="3">
        <f>STDEV(Runs_Soft!G82:G86)/SQRT(5)</f>
        <v>1.3999999999999953E-2</v>
      </c>
      <c r="D14" s="3">
        <f>STDEV(Runs_Soft!H82:H86)/SQRT(5)</f>
        <v>4.7265209192385891</v>
      </c>
      <c r="E14" s="3">
        <f>STDEV(Runs_Soft!I82:I86)/SQRT(5)</f>
        <v>4.718141159397419</v>
      </c>
      <c r="F14" s="3">
        <f>STDEV(Runs_Soft!J82:J86)/SQRT(5)</f>
        <v>1.6000000000000008</v>
      </c>
      <c r="G14" s="3">
        <f>STDEV(Runs_Soft!K82:K86)/SQRT(5)</f>
        <v>1.5297058540778345</v>
      </c>
      <c r="H14" s="3">
        <f>STDEV(Runs_Soft!L82:L86)/SQRT(5)</f>
        <v>1.7308469198632195</v>
      </c>
      <c r="I14" s="3">
        <f>STDEV(Runs_Soft!M82:M86)/SQRT(5)</f>
        <v>1.6911534525287776E-3</v>
      </c>
      <c r="J14" s="3">
        <f>STDEV(Runs_Soft!N82:N86)/SQRT(5)</f>
        <v>5.0523855751515877E-2</v>
      </c>
      <c r="K14" s="3">
        <f>STDEV(Runs_Soft!O82:O86)/SQRT(5)</f>
        <v>3.7018625041997488</v>
      </c>
      <c r="L14" s="3">
        <f>STDEV(Runs_Soft!P82:P87)/SQRT(5)</f>
        <v>1.1661903789690611</v>
      </c>
      <c r="M14" s="3">
        <f>STDEV(Runs_Soft!R82:R86)/SQRT(5)</f>
        <v>0.57979999999999998</v>
      </c>
      <c r="N14" s="3">
        <f>STDEV(Runs_Soft!S82:S86)/SQRT(5)</f>
        <v>3.7727050507560311</v>
      </c>
      <c r="O14" s="3">
        <f>STDEV(Runs_Soft!T82:T86)/SQRT(5)</f>
        <v>3.9471221085747938</v>
      </c>
      <c r="P14" s="3">
        <f>STDEV(Runs_Soft!U82:U86)/SQRT(5)</f>
        <v>0</v>
      </c>
      <c r="Q14" s="3">
        <f>STDEV(Runs_Soft!V82:V86)/SQRT(5)</f>
        <v>0</v>
      </c>
      <c r="R14" s="3">
        <f>STDEV(Runs_Soft!W82:W86)/SQRT(5)</f>
        <v>0</v>
      </c>
      <c r="S14" s="3">
        <f>STDEV(Runs_Soft!X82:X86)/SQRT(5)</f>
        <v>5.069516742254635E-3</v>
      </c>
      <c r="T14" s="3">
        <f>STDEV(Runs_Soft!Y82:Y86)/SQRT(5)</f>
        <v>4.3543082114154514E-3</v>
      </c>
      <c r="U14" s="3">
        <f>STDEV(Runs_Soft!Z82:Z86)/SQRT(5)</f>
        <v>0</v>
      </c>
    </row>
    <row r="15" spans="1:21" x14ac:dyDescent="0.15">
      <c r="A15" s="22">
        <f>AVERAGE(Runs_Soft!$A88:$A92)</f>
        <v>0.15</v>
      </c>
      <c r="B15" s="7" t="s">
        <v>126</v>
      </c>
      <c r="C15" s="3">
        <f>STDEV(Runs_Soft!G88:G92)/SQRT(5)</f>
        <v>2.2715633383199641E-2</v>
      </c>
      <c r="D15" s="3">
        <f>STDEV(Runs_Soft!H88:H92)/SQRT(5)</f>
        <v>5.7671483421184853</v>
      </c>
      <c r="E15" s="3">
        <f>STDEV(Runs_Soft!I88:I92)/SQRT(5)</f>
        <v>4.2903467505552522</v>
      </c>
      <c r="F15" s="3">
        <f>STDEV(Runs_Soft!J88:J92)/SQRT(5)</f>
        <v>1.6911534525287761</v>
      </c>
      <c r="G15" s="3">
        <f>STDEV(Runs_Soft!K88:K92)/SQRT(5)</f>
        <v>1.1661903789690597</v>
      </c>
      <c r="H15" s="3">
        <f>STDEV(Runs_Soft!L88:L92)/SQRT(5)</f>
        <v>2.4388948603824683</v>
      </c>
      <c r="I15" s="3">
        <f>STDEV(Runs_Soft!M88:M92)/SQRT(5)</f>
        <v>1.9849433241279223E-3</v>
      </c>
      <c r="J15" s="3">
        <f>STDEV(Runs_Soft!N88:N92)/SQRT(5)</f>
        <v>4.0533442982307745E-2</v>
      </c>
      <c r="K15" s="3">
        <f>STDEV(Runs_Soft!O88:O92)/SQRT(5)</f>
        <v>0.66201661610566875</v>
      </c>
      <c r="L15" s="3">
        <f>STDEV(Runs_Soft!P88:P97)/SQRT(5)</f>
        <v>0.83666002653407545</v>
      </c>
      <c r="M15" s="3">
        <f>STDEV(Runs_Soft!R88:R92)/SQRT(5)</f>
        <v>0.21292078339138243</v>
      </c>
      <c r="N15" s="3">
        <f>STDEV(Runs_Soft!S88:S92)/SQRT(5)</f>
        <v>6.0682164051721195</v>
      </c>
      <c r="O15" s="3">
        <f>STDEV(Runs_Soft!T88:T92)/SQRT(5)</f>
        <v>5.9548188771783606</v>
      </c>
      <c r="P15" s="3">
        <f>STDEV(Runs_Soft!U88:U92)/SQRT(5)</f>
        <v>0</v>
      </c>
      <c r="Q15" s="3">
        <f>STDEV(Runs_Soft!V88:V92)/SQRT(5)</f>
        <v>0</v>
      </c>
      <c r="R15" s="3">
        <f>STDEV(Runs_Soft!W88:W92)/SQRT(5)</f>
        <v>0</v>
      </c>
      <c r="S15" s="3">
        <f>STDEV(Runs_Soft!X88:X92)/SQRT(5)</f>
        <v>9.5268042910516392E-3</v>
      </c>
      <c r="T15" s="3">
        <f>STDEV(Runs_Soft!Y88:Y92)/SQRT(5)</f>
        <v>1.1079711187571643E-2</v>
      </c>
      <c r="U15" s="3">
        <f>STDEV(Runs_Soft!Z88:Z92)/SQRT(5)</f>
        <v>0</v>
      </c>
    </row>
    <row r="16" spans="1:21" x14ac:dyDescent="0.15">
      <c r="A16" s="22">
        <f>AVERAGE(Runs_Soft!$A98:$A102)</f>
        <v>0.12</v>
      </c>
      <c r="B16" s="7" t="s">
        <v>126</v>
      </c>
      <c r="C16" s="3">
        <f>STDEV(Runs_Soft!G98:G102)/SQRT(5)</f>
        <v>4.3977266854592571E-2</v>
      </c>
      <c r="D16" s="3">
        <f>STDEV(Runs_Soft!H98:H102)/SQRT(5)</f>
        <v>3.9698866482558408</v>
      </c>
      <c r="E16" s="3">
        <f>STDEV(Runs_Soft!I98:I102)/SQRT(5)</f>
        <v>7.1381421952773856</v>
      </c>
      <c r="F16" s="3">
        <f>STDEV(Runs_Soft!J98:J102)/SQRT(5)</f>
        <v>0.74833147735478789</v>
      </c>
      <c r="G16" s="3">
        <f>STDEV(Runs_Soft!K98:K102)/SQRT(5)</f>
        <v>0.3999999999999993</v>
      </c>
      <c r="H16" s="3">
        <f>STDEV(Runs_Soft!L98:L102)/SQRT(5)</f>
        <v>1.5605234890894877</v>
      </c>
      <c r="I16" s="3">
        <f>STDEV(Runs_Soft!M98:M102)/SQRT(5)</f>
        <v>1.4282856857085711E-3</v>
      </c>
      <c r="J16" s="3">
        <f>STDEV(Runs_Soft!N98:N102)/SQRT(5)</f>
        <v>1.4282856857085711E-3</v>
      </c>
      <c r="K16" s="3">
        <f>STDEV(Runs_Soft!O98:O102)/SQRT(5)</f>
        <v>2.1209464868308316</v>
      </c>
      <c r="L16"/>
      <c r="M16" s="3">
        <f>STDEV(Runs_Soft!R98:R102)/SQRT(5)</f>
        <v>3.42100265127053</v>
      </c>
      <c r="N16" s="3">
        <f>STDEV(Runs_Soft!S98:S102)/SQRT(5)</f>
        <v>3.3946927401460081</v>
      </c>
      <c r="O16" s="3">
        <f>STDEV(Runs_Soft!T98:T102)/SQRT(5)</f>
        <v>0.17559088814628165</v>
      </c>
      <c r="P16" s="3">
        <f>STDEV(Runs_Soft!U98:U102)/SQRT(5)</f>
        <v>0</v>
      </c>
      <c r="Q16" s="3">
        <f>STDEV(Runs_Soft!V98:V102)/SQRT(5)</f>
        <v>0</v>
      </c>
      <c r="R16" s="3">
        <f>STDEV(Runs_Soft!W98:W102)/SQRT(5)</f>
        <v>0</v>
      </c>
      <c r="S16" s="3">
        <f>STDEV(Runs_Soft!X98:X102)/SQRT(5)</f>
        <v>6.6828137786414431E-3</v>
      </c>
      <c r="T16" s="3">
        <f>STDEV(Runs_Soft!Y98:Y102)/SQRT(5)</f>
        <v>3.8209946349085631E-3</v>
      </c>
      <c r="U16" s="3">
        <f>STDEV(Runs_Soft!Z98:Z102)/SQRT(5)</f>
        <v>0</v>
      </c>
    </row>
    <row r="17" spans="1:21" x14ac:dyDescent="0.15">
      <c r="A17" s="22">
        <f>AVERAGE(Runs_Soft!$A103:$A107)</f>
        <v>0.09</v>
      </c>
      <c r="B17" s="7" t="s">
        <v>126</v>
      </c>
      <c r="C17" s="3">
        <f>STDEV(Runs_Soft!G103:G107)/SQRT(5)</f>
        <v>1.529705854077819E-2</v>
      </c>
      <c r="D17" s="3">
        <f>STDEV(Runs_Soft!H103:H107)/SQRT(5)</f>
        <v>2.5806975801127878</v>
      </c>
      <c r="E17" s="3">
        <f>STDEV(Runs_Soft!I103:I107)/SQRT(5)</f>
        <v>0.31959605754764681</v>
      </c>
      <c r="F17" s="3">
        <f>STDEV(Runs_Soft!J103:J107)/SQRT(5)</f>
        <v>1.9390719429665315</v>
      </c>
      <c r="G17" s="3">
        <f>STDEV(Runs_Soft!K103:K107)/SQRT(5)</f>
        <v>1.9390719429665315</v>
      </c>
      <c r="H17" s="3">
        <f>STDEV(Runs_Soft!L103:L107)/SQRT(5)</f>
        <v>6.4409656061804865</v>
      </c>
      <c r="I17" s="3">
        <f>STDEV(Runs_Soft!M103:M107)/SQRT(5)</f>
        <v>9.2736184954957113E-4</v>
      </c>
      <c r="J17" s="3">
        <f>STDEV(Runs_Soft!N103:N107)/SQRT(5)</f>
        <v>9.2736184954957113E-4</v>
      </c>
      <c r="K17" s="3">
        <f>STDEV(Runs_Soft!O103:O107)/SQRT(5)</f>
        <v>0.56136797201122934</v>
      </c>
      <c r="L17"/>
      <c r="M17" s="3">
        <f>STDEV(Runs_Soft!R103:R107)/SQRT(5)</f>
        <v>0</v>
      </c>
      <c r="N17" s="3">
        <f>STDEV(Runs_Soft!S103:S107)/SQRT(5)</f>
        <v>0</v>
      </c>
      <c r="O17" s="3">
        <f>STDEV(Runs_Soft!T103:T107)/SQRT(5)</f>
        <v>0</v>
      </c>
      <c r="P17" s="3">
        <f>STDEV(Runs_Soft!U103:U107)/SQRT(5)</f>
        <v>0</v>
      </c>
      <c r="Q17" s="3">
        <f>STDEV(Runs_Soft!V103:V107)/SQRT(5)</f>
        <v>0</v>
      </c>
      <c r="R17" s="3">
        <f>STDEV(Runs_Soft!W103:W107)/SQRT(5)</f>
        <v>0</v>
      </c>
      <c r="S17" s="3">
        <f>STDEV(Runs_Soft!X103:X107)/SQRT(5)</f>
        <v>1.959591794226544E-3</v>
      </c>
      <c r="T17" s="3">
        <f>STDEV(Runs_Soft!Y103:Y107)/SQRT(5)</f>
        <v>1.7204650534085211E-3</v>
      </c>
      <c r="U17" s="3">
        <f>STDEV(Runs_Soft!Z103:Z107)/SQRT(5)</f>
        <v>0</v>
      </c>
    </row>
    <row r="18" spans="1:21" x14ac:dyDescent="0.15">
      <c r="A18" s="22">
        <f>AVERAGE(Runs_Soft!$A108:$A112)</f>
        <v>0.06</v>
      </c>
      <c r="B18" s="7" t="s">
        <v>126</v>
      </c>
      <c r="C18" s="3">
        <f>STDEV(Runs_Soft!G108:G112)/SQRT(5)</f>
        <v>2.7640549922171073E-2</v>
      </c>
      <c r="D18" s="3">
        <f>STDEV(Runs_Soft!H108:H112)/SQRT(5)</f>
        <v>4.1231056256176606</v>
      </c>
      <c r="E18" s="3">
        <f>STDEV(Runs_Soft!I108:I112)/SQRT(5)</f>
        <v>0.23744523579132928</v>
      </c>
      <c r="F18" s="3">
        <f>STDEV(Runs_Soft!J108:J112)/SQRT(5)</f>
        <v>2.9933259094191529</v>
      </c>
      <c r="G18" s="3">
        <f>STDEV(Runs_Soft!K108:K112)/SQRT(5)</f>
        <v>2.9933259094191529</v>
      </c>
      <c r="H18" s="3">
        <f>STDEV(Runs_Soft!L108:L112)/SQRT(5)</f>
        <v>11.396568428259446</v>
      </c>
      <c r="I18" s="3">
        <f>STDEV(Runs_Soft!M108:M112)/SQRT(5)</f>
        <v>1.4000000000000011E-3</v>
      </c>
      <c r="J18" s="3">
        <f>STDEV(Runs_Soft!N108:N112)/SQRT(5)</f>
        <v>1.0488088481701524E-3</v>
      </c>
      <c r="K18" s="3">
        <f>STDEV(Runs_Soft!O108:O112)/SQRT(5)</f>
        <v>0.56147662462474734</v>
      </c>
      <c r="L18"/>
      <c r="M18" s="3">
        <f>STDEV(Runs_Soft!R108:R112)/SQRT(5)</f>
        <v>5.0484254971228423E-2</v>
      </c>
      <c r="N18" s="3">
        <f>STDEV(Runs_Soft!S108:S112)/SQRT(5)</f>
        <v>5.0484254971229055E-2</v>
      </c>
      <c r="O18" s="3">
        <f>STDEV(Runs_Soft!T108:T112)/SQRT(5)</f>
        <v>0</v>
      </c>
      <c r="P18" s="3">
        <f>STDEV(Runs_Soft!U108:U112)/SQRT(5)</f>
        <v>0</v>
      </c>
      <c r="Q18" s="3">
        <f>STDEV(Runs_Soft!V108:V112)/SQRT(5)</f>
        <v>0</v>
      </c>
      <c r="R18" s="3">
        <f>STDEV(Runs_Soft!W108:W112)/SQRT(5)</f>
        <v>0</v>
      </c>
      <c r="S18" s="3">
        <f>STDEV(Runs_Soft!X108:X112)/SQRT(5)</f>
        <v>9.7979589711327201E-4</v>
      </c>
      <c r="T18" s="3">
        <f>STDEV(Runs_Soft!Y108:Y112)/SQRT(5)</f>
        <v>1.8055470085267802E-3</v>
      </c>
      <c r="U18" s="3">
        <f>STDEV(Runs_Soft!Z108:Z112)/SQRT(5)</f>
        <v>0</v>
      </c>
    </row>
    <row r="19" spans="1:21" ht="14" thickBot="1" x14ac:dyDescent="0.2">
      <c r="A19" s="22">
        <f>AVERAGE(Runs_Soft!$A113:$A117)</f>
        <v>0.03</v>
      </c>
      <c r="B19" s="7" t="s">
        <v>126</v>
      </c>
      <c r="C19" s="3">
        <f>STDEV(Runs_Soft!G112:G117)/SQRT(5)</f>
        <v>1.0739335795722581E-2</v>
      </c>
      <c r="D19" s="3">
        <f>STDEV(Runs_Soft!H112:H117)/SQRT(5)</f>
        <v>3.9471508711981103</v>
      </c>
      <c r="E19" s="3">
        <f>STDEV(Runs_Soft!I112:I117)/SQRT(5)</f>
        <v>8.2691118829855697</v>
      </c>
      <c r="F19" s="3">
        <f>STDEV(Runs_Soft!J112:J117)/SQRT(5)</f>
        <v>0.36514837167011072</v>
      </c>
      <c r="G19" s="3">
        <f>STDEV(Runs_Soft!K112:K117)/SQRT(5)</f>
        <v>0.18257418583505544</v>
      </c>
      <c r="H19" s="3">
        <f>STDEV(Runs_Soft!L112:L117)/SQRT(5)</f>
        <v>3.3896459008771589</v>
      </c>
      <c r="I19" s="3">
        <f>STDEV(Runs_Soft!M112:M117)/SQRT(5)</f>
        <v>1.3686976778431884E-3</v>
      </c>
      <c r="J19" s="3">
        <f>STDEV(Runs_Soft!N112:N117)/SQRT(5)</f>
        <v>1.1460075625114065E-3</v>
      </c>
      <c r="L19"/>
      <c r="M19" s="3">
        <f>STDEV(Runs_Soft!R113:R117)/SQRT(5)</f>
        <v>0.27535221081371392</v>
      </c>
      <c r="N19" s="3">
        <f>STDEV(Runs_Soft!S113:S117)/SQRT(5)</f>
        <v>0.27535221081371386</v>
      </c>
      <c r="O19" s="3">
        <f>STDEV(Runs_Soft!T113:T117)/SQRT(5)</f>
        <v>0</v>
      </c>
      <c r="P19" s="3">
        <f>STDEV(Runs_Soft!U113:U117)/SQRT(5)</f>
        <v>0</v>
      </c>
      <c r="Q19" s="3">
        <f>STDEV(Runs_Soft!V113:V117)/SQRT(5)</f>
        <v>0</v>
      </c>
      <c r="R19" s="3">
        <f>STDEV(Runs_Soft!W113:W117)/SQRT(5)</f>
        <v>0</v>
      </c>
      <c r="S19" s="3">
        <f>STDEV(Runs_Soft!X113:X117)/SQRT(5)</f>
        <v>0</v>
      </c>
      <c r="T19" s="3">
        <f>STDEV(Runs_Soft!Y113:Y117)/SQRT(5)</f>
        <v>3.4694469519536142E-18</v>
      </c>
      <c r="U19" s="3">
        <f>STDEV(Runs_Soft!Z113:Z117)/SQRT(5)</f>
        <v>0</v>
      </c>
    </row>
    <row r="20" spans="1:21" x14ac:dyDescent="0.15">
      <c r="A20" s="56">
        <f>AVERAGE(Runs_WTA!$A2:$A6)</f>
        <v>0.43</v>
      </c>
      <c r="B20" s="57" t="s">
        <v>42</v>
      </c>
      <c r="C20" s="43">
        <f>STDEV(Runs_WTA!G2:G6)/SQRT(5)</f>
        <v>2.0591260281973424E-2</v>
      </c>
      <c r="D20" s="43">
        <f>STDEV(Runs_WTA!H2:H6)/SQRT(5)</f>
        <v>3.0594117081556709</v>
      </c>
      <c r="E20" s="43">
        <f>STDEV(Runs_WTA!I2:I6)/SQRT(5)</f>
        <v>0.11631852818876241</v>
      </c>
      <c r="F20" s="43">
        <f>STDEV(Runs_WTA!J2:J6)/SQRT(5)</f>
        <v>0.89442719099991586</v>
      </c>
      <c r="G20" s="43">
        <f>STDEV(Runs_WTA!K2:K6)/SQRT(5)</f>
        <v>0.89442719099991586</v>
      </c>
      <c r="H20" s="43">
        <f>STDEV(Runs_WTA!L2:L6)/SQRT(5)</f>
        <v>0.83912805935685397</v>
      </c>
      <c r="I20" s="43">
        <f>STDEV(Runs_WTA!M2:M6)/SQRT(5)</f>
        <v>1.0198039027185576E-3</v>
      </c>
      <c r="J20" s="43">
        <f>STDEV(Runs_WTA!N2:N6)/SQRT(5)</f>
        <v>3.7200000000000039E-2</v>
      </c>
      <c r="K20" s="43">
        <f>STDEV(Runs_WTA!O2:O6)/SQRT(5)</f>
        <v>2.2925762800831642</v>
      </c>
      <c r="L20" s="43">
        <f>STDEV(Runs_WTA!P2:P6)/SQRT(5)</f>
        <v>0.7999999999999986</v>
      </c>
      <c r="M20" s="43">
        <f>STDEV(Runs_WTA!R2:R6)/SQRT(5)</f>
        <v>0</v>
      </c>
      <c r="N20" s="43">
        <f>STDEV(Runs_WTA!S2:S6)/SQRT(5)</f>
        <v>0</v>
      </c>
      <c r="O20" s="43">
        <f>STDEV(Runs_WTA!T2:T6)/SQRT(5)</f>
        <v>4.370489624744561</v>
      </c>
      <c r="P20" s="43">
        <f>STDEV(Runs_WTA!U2:U6)/SQRT(5)</f>
        <v>4.3067404147452288</v>
      </c>
      <c r="Q20" s="43">
        <f>STDEV(Runs_WTA!V2:V6)/SQRT(5)</f>
        <v>0.80946220418250403</v>
      </c>
      <c r="R20" s="43">
        <f>STDEV(Runs_WTA!W2:W6)/SQRT(5)</f>
        <v>0</v>
      </c>
      <c r="S20" s="43">
        <f>STDEV(Runs_WTA!X2:X6)/SQRT(5)</f>
        <v>9.5571962415762872E-3</v>
      </c>
      <c r="T20" s="43">
        <f>STDEV(Runs_WTA!Y2:Y6)/SQRT(5)</f>
        <v>0</v>
      </c>
      <c r="U20" s="43">
        <f>STDEV(Runs_WTA!Z2:Z6)/SQRT(5)</f>
        <v>1.0500476179678654E-2</v>
      </c>
    </row>
    <row r="21" spans="1:21" x14ac:dyDescent="0.15">
      <c r="A21" s="2">
        <f>AVERAGE(Runs_WTA!$A7:$A11)</f>
        <v>0.4</v>
      </c>
      <c r="B21" s="7" t="s">
        <v>42</v>
      </c>
      <c r="C21" s="3">
        <f>STDEV(Runs_WTA!G7:G11)/SQRT(5)</f>
        <v>3.4059359947010613E-2</v>
      </c>
      <c r="D21" s="3">
        <f>STDEV(Runs_WTA!H7:H11)/SQRT(5)</f>
        <v>4.2614551505325027</v>
      </c>
      <c r="E21" s="3">
        <f>STDEV(Runs_WTA!I7:I11)/SQRT(5)</f>
        <v>0.11291589790636322</v>
      </c>
      <c r="F21" s="3">
        <f>STDEV(Runs_WTA!J7:J11)/SQRT(5)</f>
        <v>0.73484692283495379</v>
      </c>
      <c r="G21" s="3">
        <f>STDEV(Runs_WTA!K7:K11)/SQRT(5)</f>
        <v>0.73484692283495379</v>
      </c>
      <c r="H21" s="3">
        <f>STDEV(Runs_WTA!L7:L11)/SQRT(5)</f>
        <v>0.90466936501685513</v>
      </c>
      <c r="I21" s="3">
        <f>STDEV(Runs_WTA!M7:M11)/SQRT(5)</f>
        <v>1.4352700094407336E-3</v>
      </c>
      <c r="J21" s="3">
        <f>STDEV(Runs_WTA!N7:N11)/SQRT(5)</f>
        <v>1.1591376104673678E-2</v>
      </c>
      <c r="K21" s="3">
        <f>STDEV(Runs_WTA!O7:O11)/SQRT(5)</f>
        <v>1.4289772566419665</v>
      </c>
      <c r="L21" s="3">
        <f>STDEV(Runs_WTA!P7:P11)/SQRT(5)</f>
        <v>0.80000000000000038</v>
      </c>
      <c r="M21" s="3">
        <f>STDEV(Runs_WTA!R7:R11)/SQRT(5)</f>
        <v>0</v>
      </c>
      <c r="N21" s="3">
        <f>STDEV(Runs_WTA!S7:S11)/SQRT(5)</f>
        <v>0</v>
      </c>
      <c r="O21" s="3">
        <f>STDEV(Runs_WTA!T7:T11)/SQRT(5)</f>
        <v>2.2658377170485982</v>
      </c>
      <c r="P21" s="3">
        <f>STDEV(Runs_WTA!U7:U11)/SQRT(5)</f>
        <v>2.0539761585763494</v>
      </c>
      <c r="Q21" s="3">
        <f>STDEV(Runs_WTA!V7:V11)/SQRT(5)</f>
        <v>0.23426958829519459</v>
      </c>
      <c r="R21" s="3">
        <f>STDEV(Runs_WTA!W7:W11)/SQRT(5)</f>
        <v>0</v>
      </c>
      <c r="S21" s="3">
        <f>STDEV(Runs_WTA!X7:X11)/SQRT(5)</f>
        <v>4.3520110293977874E-3</v>
      </c>
      <c r="T21" s="3">
        <f>STDEV(Runs_WTA!Y7:Y11)/SQRT(5)</f>
        <v>0</v>
      </c>
      <c r="U21" s="3">
        <f>STDEV(Runs_WTA!Z7:Z11)/SQRT(5)</f>
        <v>7.0114192571832301E-3</v>
      </c>
    </row>
    <row r="22" spans="1:21" x14ac:dyDescent="0.15">
      <c r="A22" s="2">
        <f>AVERAGE(Runs_WTA!$A12:$A16)</f>
        <v>0.37</v>
      </c>
      <c r="B22" s="7" t="s">
        <v>42</v>
      </c>
      <c r="C22" s="3">
        <f>STDEV(Runs_WTA!G12:G16)/SQRT(5)</f>
        <v>3.1208973068653952E-2</v>
      </c>
      <c r="D22" s="3">
        <f>STDEV(Runs_WTA!H12:H16)/SQRT(5)</f>
        <v>1.9595917942265426</v>
      </c>
      <c r="E22" s="3">
        <f>STDEV(Runs_WTA!I12:I16)/SQRT(5)</f>
        <v>0.23547823678633314</v>
      </c>
      <c r="F22" s="3">
        <f>STDEV(Runs_WTA!J12:J16)/SQRT(5)</f>
        <v>1.51657508881031</v>
      </c>
      <c r="G22" s="3">
        <f>STDEV(Runs_WTA!K12:K16)/SQRT(5)</f>
        <v>1.51657508881031</v>
      </c>
      <c r="H22" s="3">
        <f>STDEV(Runs_WTA!L12:L16)/SQRT(5)</f>
        <v>4.0584398184524071</v>
      </c>
      <c r="I22" s="3">
        <f>STDEV(Runs_WTA!M12:M16)/SQRT(5)</f>
        <v>6.3245553203367642E-4</v>
      </c>
      <c r="J22" s="3">
        <f>STDEV(Runs_WTA!N12:N16)/SQRT(5)</f>
        <v>5.151019316601297E-2</v>
      </c>
      <c r="K22" s="3">
        <f>STDEV(Runs_WTA!O12:O16)/SQRT(5)</f>
        <v>1.4995219238143862</v>
      </c>
      <c r="L22"/>
      <c r="M22" s="3">
        <f>STDEV(Runs_WTA!R12:R16)/SQRT(5)</f>
        <v>0</v>
      </c>
      <c r="N22" s="3">
        <f>STDEV(Runs_WTA!S12:S16)/SQRT(5)</f>
        <v>0</v>
      </c>
      <c r="O22" s="3">
        <f>STDEV(Runs_WTA!T12:T16)/SQRT(5)</f>
        <v>3.0035653047669859</v>
      </c>
      <c r="P22" s="3">
        <f>STDEV(Runs_WTA!U12:U16)/SQRT(5)</f>
        <v>2.6484198609737124</v>
      </c>
      <c r="Q22" s="3">
        <f>STDEV(Runs_WTA!V12:V16)/SQRT(5)</f>
        <v>0.49389436117453317</v>
      </c>
      <c r="R22" s="3">
        <f>STDEV(Runs_WTA!W12:W16)/SQRT(5)</f>
        <v>0</v>
      </c>
      <c r="S22" s="3">
        <f>STDEV(Runs_WTA!X12:X16)/SQRT(5)</f>
        <v>7.1035202540712192E-3</v>
      </c>
      <c r="T22" s="3">
        <f>STDEV(Runs_WTA!Y12:Y16)/SQRT(5)</f>
        <v>0</v>
      </c>
      <c r="U22" s="3">
        <f>STDEV(Runs_WTA!Z12:Z16)/SQRT(5)</f>
        <v>1.0403845442911964E-2</v>
      </c>
    </row>
    <row r="23" spans="1:21" x14ac:dyDescent="0.15">
      <c r="A23" s="2">
        <f>AVERAGE(Runs_WTA!$A17:$A21)</f>
        <v>0.34</v>
      </c>
      <c r="B23" s="7" t="s">
        <v>42</v>
      </c>
      <c r="C23" s="3">
        <f>STDEV(Runs_WTA!G17:G21)/SQRT(5)</f>
        <v>2.3537204591879936E-2</v>
      </c>
      <c r="D23" s="3">
        <f>STDEV(Runs_WTA!H17:H21)/SQRT(5)</f>
        <v>3.5637059362410923</v>
      </c>
      <c r="E23" s="3">
        <f>STDEV(Runs_WTA!I17:I21)/SQRT(5)</f>
        <v>0.25212298586205861</v>
      </c>
      <c r="F23" s="3">
        <f>STDEV(Runs_WTA!J17:J21)/SQRT(5)</f>
        <v>1.5620499351813311</v>
      </c>
      <c r="G23" s="3">
        <f>STDEV(Runs_WTA!K17:K21)/SQRT(5)</f>
        <v>1.5620499351813311</v>
      </c>
      <c r="H23" s="3">
        <f>STDEV(Runs_WTA!L17:L21)/SQRT(5)</f>
        <v>1.5231213214974031</v>
      </c>
      <c r="I23" s="3">
        <f>STDEV(Runs_WTA!M17:M21)/SQRT(5)</f>
        <v>1.2409673645990868E-3</v>
      </c>
      <c r="J23" s="3">
        <f>STDEV(Runs_WTA!N17:N21)/SQRT(5)</f>
        <v>2.6944387170614982E-3</v>
      </c>
      <c r="K23" s="3">
        <f>STDEV(Runs_WTA!O17:O21)/SQRT(5)</f>
        <v>2.7160018409419426</v>
      </c>
      <c r="L23"/>
      <c r="M23" s="3">
        <f>STDEV(Runs_WTA!R17:R21)/SQRT(5)</f>
        <v>0</v>
      </c>
      <c r="N23" s="3">
        <f>STDEV(Runs_WTA!S17:S21)/SQRT(5)</f>
        <v>0</v>
      </c>
      <c r="O23" s="3">
        <f>STDEV(Runs_WTA!T17:T21)/SQRT(5)</f>
        <v>4.229161122492286</v>
      </c>
      <c r="P23" s="3">
        <f>STDEV(Runs_WTA!U17:U21)/SQRT(5)</f>
        <v>4.2593687513527145</v>
      </c>
      <c r="Q23" s="3">
        <f>STDEV(Runs_WTA!V17:V21)/SQRT(5)</f>
        <v>4.859999999999999E-2</v>
      </c>
      <c r="R23" s="3">
        <f>STDEV(Runs_WTA!W17:W21)/SQRT(5)</f>
        <v>0</v>
      </c>
      <c r="S23" s="3">
        <f>STDEV(Runs_WTA!X17:X21)/SQRT(5)</f>
        <v>4.1665333311999295E-3</v>
      </c>
      <c r="T23" s="3">
        <f>STDEV(Runs_WTA!Y17:Y21)/SQRT(5)</f>
        <v>0</v>
      </c>
      <c r="U23" s="3">
        <f>STDEV(Runs_WTA!Z17:Z21)/SQRT(5)</f>
        <v>1.386866972712238E-2</v>
      </c>
    </row>
    <row r="24" spans="1:21" x14ac:dyDescent="0.15">
      <c r="A24" s="2">
        <f>AVERAGE(Runs_WTA!$A22:$A26)</f>
        <v>0.31</v>
      </c>
      <c r="B24" s="7" t="s">
        <v>42</v>
      </c>
      <c r="C24" s="3">
        <f>STDEV(Runs_WTA!G22:G26)/SQRT(5)</f>
        <v>2.664582518894822E-2</v>
      </c>
      <c r="D24" s="3">
        <f>STDEV(Runs_WTA!H22:H26)/SQRT(5)</f>
        <v>2.4166091947189141</v>
      </c>
      <c r="E24" s="3">
        <f>STDEV(Runs_WTA!I22:I26)/SQRT(5)</f>
        <v>7.024243731534352E-2</v>
      </c>
      <c r="F24" s="3">
        <f>STDEV(Runs_WTA!J22:J26)/SQRT(5)</f>
        <v>0.48989794855663549</v>
      </c>
      <c r="G24" s="3">
        <f>STDEV(Runs_WTA!K22:K26)/SQRT(5)</f>
        <v>0.48989794855663549</v>
      </c>
      <c r="H24" s="3">
        <f>STDEV(Runs_WTA!L22:L26)/SQRT(5)</f>
        <v>1.7341908949132454</v>
      </c>
      <c r="I24" s="3">
        <f>STDEV(Runs_WTA!M22:M26)/SQRT(5)</f>
        <v>9.6953597148326665E-4</v>
      </c>
      <c r="J24" s="3">
        <f>STDEV(Runs_WTA!N22:N26)/SQRT(5)</f>
        <v>1.8000000000000015E-3</v>
      </c>
      <c r="K24" s="3">
        <f>STDEV(Runs_WTA!O22:O26)/SQRT(5)</f>
        <v>2.7432451585667583</v>
      </c>
      <c r="L24"/>
      <c r="M24" s="3">
        <f>STDEV(Runs_WTA!R22:R26)/SQRT(5)</f>
        <v>0</v>
      </c>
      <c r="N24" s="3">
        <f>STDEV(Runs_WTA!S22:S26)/SQRT(5)</f>
        <v>0</v>
      </c>
      <c r="O24" s="3">
        <f>STDEV(Runs_WTA!T22:T26)/SQRT(5)</f>
        <v>4.0792148803415431</v>
      </c>
      <c r="P24" s="3">
        <f>STDEV(Runs_WTA!U22:U26)/SQRT(5)</f>
        <v>4.0792148803415573</v>
      </c>
      <c r="Q24" s="3">
        <f>STDEV(Runs_WTA!V22:V26)/SQRT(5)</f>
        <v>0</v>
      </c>
      <c r="R24" s="3">
        <f>STDEV(Runs_WTA!W22:W26)/SQRT(5)</f>
        <v>0</v>
      </c>
      <c r="S24" s="3">
        <f>STDEV(Runs_WTA!X22:X26)/SQRT(5)</f>
        <v>4.4045431091090468E-3</v>
      </c>
      <c r="T24" s="3">
        <f>STDEV(Runs_WTA!Y22:Y26)/SQRT(5)</f>
        <v>0</v>
      </c>
      <c r="U24" s="3">
        <f>STDEV(Runs_WTA!Z22:Z26)/SQRT(5)</f>
        <v>1.115078472574913E-2</v>
      </c>
    </row>
    <row r="25" spans="1:21" x14ac:dyDescent="0.15">
      <c r="A25" s="2">
        <f>AVERAGE(Runs_WTA!$A27:$A31)</f>
        <v>0.28000000000000003</v>
      </c>
      <c r="B25" s="7" t="s">
        <v>42</v>
      </c>
      <c r="C25" s="3">
        <f>STDEV(Runs_WTA!G27:G31)/SQRT(5)</f>
        <v>5.8309518948453584E-3</v>
      </c>
      <c r="D25" s="3">
        <f>STDEV(Runs_WTA!H27:H31)/SQRT(5)</f>
        <v>2.803569153775237</v>
      </c>
      <c r="E25" s="3">
        <f>STDEV(Runs_WTA!I27:I31)/SQRT(5)</f>
        <v>0.39309540826623801</v>
      </c>
      <c r="F25" s="3">
        <f>STDEV(Runs_WTA!J27:J31)/SQRT(5)</f>
        <v>2.7568097504180442</v>
      </c>
      <c r="G25" s="3">
        <f>STDEV(Runs_WTA!K27:K31)/SQRT(5)</f>
        <v>2.7568097504180442</v>
      </c>
      <c r="H25" s="3">
        <f>STDEV(Runs_WTA!L27:L31)/SQRT(5)</f>
        <v>3.1033539340526404</v>
      </c>
      <c r="I25" s="3">
        <f>STDEV(Runs_WTA!M27:M31)/SQRT(5)</f>
        <v>8.7177978870813541E-4</v>
      </c>
      <c r="J25" s="3">
        <f>STDEV(Runs_WTA!N27:N31)/SQRT(5)</f>
        <v>4.1524691449786981E-2</v>
      </c>
      <c r="K25" s="3">
        <f>STDEV(Runs_WTA!O27:O31)/SQRT(5)</f>
        <v>5.0827472886225546</v>
      </c>
      <c r="L25"/>
      <c r="M25" s="3">
        <f>STDEV(Runs_WTA!R27:R31)/SQRT(5)</f>
        <v>0</v>
      </c>
      <c r="N25" s="3">
        <f>STDEV(Runs_WTA!S27:S31)/SQRT(5)</f>
        <v>0</v>
      </c>
      <c r="O25" s="3">
        <f>STDEV(Runs_WTA!T27:T31)/SQRT(5)</f>
        <v>2.937771376400824</v>
      </c>
      <c r="P25" s="3">
        <f>STDEV(Runs_WTA!U27:U31)/SQRT(5)</f>
        <v>2.9377713764008244</v>
      </c>
      <c r="Q25" s="3">
        <f>STDEV(Runs_WTA!V27:V31)/SQRT(5)</f>
        <v>0</v>
      </c>
      <c r="R25" s="3">
        <f>STDEV(Runs_WTA!W27:W31)/SQRT(5)</f>
        <v>0</v>
      </c>
      <c r="S25" s="3">
        <f>STDEV(Runs_WTA!X27:X31)/SQRT(5)</f>
        <v>5.5731499172371147E-3</v>
      </c>
      <c r="T25" s="3">
        <f>STDEV(Runs_WTA!Y27:Y31)/SQRT(5)</f>
        <v>0</v>
      </c>
      <c r="U25" s="3">
        <f>STDEV(Runs_WTA!Z27:Z31)/SQRT(5)</f>
        <v>4.8826222462934731E-3</v>
      </c>
    </row>
    <row r="26" spans="1:21" x14ac:dyDescent="0.15">
      <c r="A26" s="2">
        <f>AVERAGE(Runs_WTA!$A32:$A36)</f>
        <v>0.25</v>
      </c>
      <c r="B26" s="7" t="s">
        <v>42</v>
      </c>
      <c r="C26" s="3">
        <f>STDEV(Runs_WTA!G32:G36)/SQRT(5)</f>
        <v>7.4833147735486726E-3</v>
      </c>
      <c r="D26" s="3">
        <f>STDEV(Runs_WTA!H32:H36)/SQRT(5)</f>
        <v>2.0346989949375804</v>
      </c>
      <c r="E26" s="3">
        <f>STDEV(Runs_WTA!I32:I36)/SQRT(5)</f>
        <v>0.13926234236145707</v>
      </c>
      <c r="F26" s="3">
        <f>STDEV(Runs_WTA!J32:J36)/SQRT(5)</f>
        <v>0.86023252670426298</v>
      </c>
      <c r="G26" s="3">
        <f>STDEV(Runs_WTA!K32:K36)/SQRT(5)</f>
        <v>0.86023252670426298</v>
      </c>
      <c r="H26" s="3">
        <f>STDEV(Runs_WTA!L32:L36)/SQRT(5)</f>
        <v>1.5432434351067243</v>
      </c>
      <c r="I26" s="3">
        <f>STDEV(Runs_WTA!M32:M36)/SQRT(5)</f>
        <v>7.0710678118654805E-4</v>
      </c>
      <c r="J26" s="3">
        <f>STDEV(Runs_WTA!N32:N36)/SQRT(5)</f>
        <v>3.72290209379726E-3</v>
      </c>
      <c r="K26" s="3">
        <f>STDEV(Runs_WTA!O32:O36)/SQRT(5)</f>
        <v>3.3489186314390755</v>
      </c>
      <c r="L26"/>
      <c r="M26" s="3">
        <f>STDEV(Runs_WTA!R32:R36)/SQRT(5)</f>
        <v>0</v>
      </c>
      <c r="N26" s="3">
        <f>STDEV(Runs_WTA!S32:S36)/SQRT(5)</f>
        <v>0</v>
      </c>
      <c r="O26" s="3">
        <f>STDEV(Runs_WTA!T32:T36)/SQRT(5)</f>
        <v>2.7931025759896464</v>
      </c>
      <c r="P26" s="3">
        <f>STDEV(Runs_WTA!U32:U36)/SQRT(5)</f>
        <v>2.7931025759896468</v>
      </c>
      <c r="Q26" s="3">
        <f>STDEV(Runs_WTA!V32:V36)/SQRT(5)</f>
        <v>0</v>
      </c>
      <c r="R26" s="3">
        <f>STDEV(Runs_WTA!W32:W36)/SQRT(5)</f>
        <v>0</v>
      </c>
      <c r="S26" s="3">
        <f>STDEV(Runs_WTA!X32:X36)/SQRT(5)</f>
        <v>5.6797887284651761E-3</v>
      </c>
      <c r="T26" s="3">
        <f>STDEV(Runs_WTA!Y32:Y36)/SQRT(5)</f>
        <v>2.4494897427831806E-4</v>
      </c>
      <c r="U26" s="3">
        <f>STDEV(Runs_WTA!Z32:Z36)/SQRT(5)</f>
        <v>4.1279534881100586E-3</v>
      </c>
    </row>
    <row r="27" spans="1:21" x14ac:dyDescent="0.15">
      <c r="A27" s="2">
        <f>AVERAGE(Runs_WTA!$A37:$A41)</f>
        <v>0.23000000000000004</v>
      </c>
      <c r="B27" s="7" t="s">
        <v>42</v>
      </c>
      <c r="C27" s="3">
        <f>STDEV(Runs_WTA!G37:G41)/SQRT(5)</f>
        <v>3.2771939216348252E-2</v>
      </c>
      <c r="D27" s="3">
        <f>STDEV(Runs_WTA!H37:H41)/SQRT(5)</f>
        <v>1.9899748742132399</v>
      </c>
      <c r="E27" s="3">
        <f>STDEV(Runs_WTA!I37:I41)/SQRT(5)</f>
        <v>0.18545619428856955</v>
      </c>
      <c r="F27" s="3">
        <f>STDEV(Runs_WTA!J37:J41)/SQRT(5)</f>
        <v>1.0295630140986998</v>
      </c>
      <c r="G27" s="3">
        <f>STDEV(Runs_WTA!K37:K41)/SQRT(5)</f>
        <v>1.0295630140987011</v>
      </c>
      <c r="H27" s="3">
        <f>STDEV(Runs_WTA!L37:L41)/SQRT(5)</f>
        <v>0.9306348693230867</v>
      </c>
      <c r="I27" s="3">
        <f>STDEV(Runs_WTA!M37:M41)/SQRT(5)</f>
        <v>7.0710678118654805E-4</v>
      </c>
      <c r="J27" s="3">
        <f>STDEV(Runs_WTA!N37:N41)/SQRT(5)</f>
        <v>1.2401612798342006E-2</v>
      </c>
      <c r="K27" s="3">
        <f>STDEV(Runs_WTA!O37:O41)/SQRT(5)</f>
        <v>2.8141915357700924</v>
      </c>
      <c r="L27"/>
      <c r="M27" s="3">
        <f>STDEV(Runs_WTA!R37:R41)/SQRT(5)</f>
        <v>0</v>
      </c>
      <c r="N27" s="3">
        <f>STDEV(Runs_WTA!S37:S41)/SQRT(5)</f>
        <v>1.4599634447478473</v>
      </c>
      <c r="O27" s="3">
        <f>STDEV(Runs_WTA!T37:T41)/SQRT(5)</f>
        <v>1.4417340739539997</v>
      </c>
      <c r="P27" s="3">
        <f>STDEV(Runs_WTA!U37:U41)/SQRT(5)</f>
        <v>3.1800000000000002E-2</v>
      </c>
      <c r="Q27" s="3">
        <f>STDEV(Runs_WTA!V37:V41)/SQRT(5)</f>
        <v>0</v>
      </c>
      <c r="R27" s="3">
        <f>STDEV(Runs_WTA!W37:W41)/SQRT(5)</f>
        <v>0</v>
      </c>
      <c r="S27" s="3">
        <f>STDEV(Runs_WTA!X37:X41)/SQRT(5)</f>
        <v>2.6000000000000025E-3</v>
      </c>
      <c r="T27" s="3">
        <f>STDEV(Runs_WTA!Y37:Y41)/SQRT(5)</f>
        <v>1.5033296378372922E-3</v>
      </c>
      <c r="U27" s="3">
        <f>STDEV(Runs_WTA!Z37:Z41)/SQRT(5)</f>
        <v>8.3666002653407542E-4</v>
      </c>
    </row>
    <row r="28" spans="1:21" x14ac:dyDescent="0.15">
      <c r="A28" s="2">
        <f>AVERAGE(Runs_WTA!$A42:E46)</f>
        <v>1.61</v>
      </c>
      <c r="B28" s="7" t="s">
        <v>42</v>
      </c>
      <c r="C28" s="3">
        <f>STDEV(Runs_WTA!G42:G46)/SQRT(5)</f>
        <v>1.9131126469709193E-2</v>
      </c>
      <c r="D28" s="3">
        <f>STDEV(Runs_WTA!H42:H46)/SQRT(5)</f>
        <v>3.7336309405188937</v>
      </c>
      <c r="E28" s="3">
        <f>STDEV(Runs_WTA!I42:I46)/SQRT(5)</f>
        <v>0.14691494137765543</v>
      </c>
      <c r="F28" s="3">
        <f>STDEV(Runs_WTA!J42:J46)/SQRT(5)</f>
        <v>1.1661903789690597</v>
      </c>
      <c r="G28" s="3">
        <f>STDEV(Runs_WTA!K42:K46)/SQRT(5)</f>
        <v>1.1661903789690597</v>
      </c>
      <c r="H28" s="3">
        <f>STDEV(Runs_WTA!L42:L46)/SQRT(5)</f>
        <v>1.7907227702802015</v>
      </c>
      <c r="I28" s="3">
        <f>STDEV(Runs_WTA!M42:M46)/SQRT(5)</f>
        <v>1.3266499161421611E-3</v>
      </c>
      <c r="J28" s="3">
        <f>STDEV(Runs_WTA!N42:N46)/SQRT(5)</f>
        <v>4.3137686539730193E-2</v>
      </c>
      <c r="K28" s="3">
        <f>STDEV(Runs_WTA!O42:O46)/SQRT(5)</f>
        <v>2.1775398963050026</v>
      </c>
      <c r="L28"/>
      <c r="M28" s="3">
        <f>STDEV(Runs_WTA!R42:R46)/SQRT(5)</f>
        <v>0</v>
      </c>
      <c r="N28" s="3">
        <f>STDEV(Runs_WTA!S42:S46)/SQRT(5)</f>
        <v>1.7082282809975946</v>
      </c>
      <c r="O28" s="3">
        <f>STDEV(Runs_WTA!T42:T46)/SQRT(5)</f>
        <v>1.7082282809975955</v>
      </c>
      <c r="P28" s="3">
        <f>STDEV(Runs_WTA!U42:U46)/SQRT(5)</f>
        <v>0</v>
      </c>
      <c r="Q28" s="3">
        <f>STDEV(Runs_WTA!V42:V46)/SQRT(5)</f>
        <v>0</v>
      </c>
      <c r="R28" s="3">
        <f>STDEV(Runs_WTA!W42:W46)/SQRT(5)</f>
        <v>0</v>
      </c>
      <c r="S28" s="3">
        <f>STDEV(Runs_WTA!X42:X46)/SQRT(5)</f>
        <v>5.0833060108555388E-3</v>
      </c>
      <c r="T28" s="3">
        <f>STDEV(Runs_WTA!Y42:Y46)/SQRT(5)</f>
        <v>2.0248456731316602E-3</v>
      </c>
      <c r="U28" s="3">
        <f>STDEV(Runs_WTA!Z42:Z46)/SQRT(5)</f>
        <v>0</v>
      </c>
    </row>
    <row r="29" spans="1:21" x14ac:dyDescent="0.15">
      <c r="A29" s="2">
        <f>AVERAGE(Runs_WTA!$A47:$A51)</f>
        <v>0.21000000000000002</v>
      </c>
      <c r="B29" s="7" t="s">
        <v>42</v>
      </c>
      <c r="C29" s="3">
        <f>STDEV(Runs_WTA!G47:G51)/SQRT(5)</f>
        <v>1.816590212458466E-2</v>
      </c>
      <c r="D29" s="3">
        <f>STDEV(Runs_WTA!H47:H51)/SQRT(5)</f>
        <v>8.6798617500510922</v>
      </c>
      <c r="E29" s="3">
        <f>STDEV(Runs_WTA!I47:I51)/SQRT(5)</f>
        <v>8.9584820142699917E-2</v>
      </c>
      <c r="F29" s="3">
        <f>STDEV(Runs_WTA!J47:J51)/SQRT(5)</f>
        <v>0.74833147735478833</v>
      </c>
      <c r="G29" s="3">
        <f>STDEV(Runs_WTA!K47:K51)/SQRT(5)</f>
        <v>0.74833147735478789</v>
      </c>
      <c r="H29" s="3">
        <f>STDEV(Runs_WTA!L47:L51)/SQRT(5)</f>
        <v>2.1230348560492369</v>
      </c>
      <c r="I29" s="3">
        <f>STDEV(Runs_WTA!M47:M51)/SQRT(5)</f>
        <v>3.1843366656181347E-3</v>
      </c>
      <c r="J29" s="3">
        <f>STDEV(Runs_WTA!N47:N51)/SQRT(5)</f>
        <v>6.5222695436481367E-3</v>
      </c>
      <c r="K29" s="3">
        <f>STDEV(Runs_WTA!O47:O51)/SQRT(5)</f>
        <v>2.297980417671134</v>
      </c>
      <c r="L29"/>
      <c r="M29" s="3">
        <f>STDEV(Runs_WTA!R47:R51)/SQRT(5)</f>
        <v>0</v>
      </c>
      <c r="N29" s="3">
        <f>STDEV(Runs_WTA!S47:S51)/SQRT(5)</f>
        <v>3.7541656942655055</v>
      </c>
      <c r="O29" s="3">
        <f>STDEV(Runs_WTA!T47:T51)/SQRT(5)</f>
        <v>3.7541656942655046</v>
      </c>
      <c r="P29" s="3">
        <f>STDEV(Runs_WTA!U47:U51)/SQRT(5)</f>
        <v>0</v>
      </c>
      <c r="Q29" s="3">
        <f>STDEV(Runs_WTA!V47:V51)/SQRT(5)</f>
        <v>0</v>
      </c>
      <c r="R29" s="3">
        <f>STDEV(Runs_WTA!W47:W51)/SQRT(5)</f>
        <v>0</v>
      </c>
      <c r="S29" s="3">
        <f>STDEV(Runs_WTA!X47:X51)/SQRT(5)</f>
        <v>3.3970575502926029E-3</v>
      </c>
      <c r="T29" s="3">
        <f>STDEV(Runs_WTA!Y47:Y51)/SQRT(5)</f>
        <v>5.5009090157900316E-3</v>
      </c>
      <c r="U29" s="3">
        <f>STDEV(Runs_WTA!Z47:Z51)/SQRT(5)</f>
        <v>0</v>
      </c>
    </row>
    <row r="30" spans="1:21" x14ac:dyDescent="0.15">
      <c r="A30" s="2">
        <f>AVERAGE(Runs_WTA!$A52:$A56)</f>
        <v>0.2</v>
      </c>
      <c r="B30" s="7" t="s">
        <v>42</v>
      </c>
      <c r="C30" s="3">
        <f>STDEV(Runs_WTA!G52:G56)/SQRT(5)</f>
        <v>1.7720045146668389E-2</v>
      </c>
      <c r="D30" s="3">
        <f>STDEV(Runs_WTA!H52:H56)/SQRT(5)</f>
        <v>1.5491933384829666</v>
      </c>
      <c r="E30" s="3">
        <f>STDEV(Runs_WTA!I52:I56)/SQRT(5)</f>
        <v>0.30078231330980693</v>
      </c>
      <c r="F30" s="3">
        <f>STDEV(Runs_WTA!J52:J56)/SQRT(5)</f>
        <v>2.2226110770892866</v>
      </c>
      <c r="G30" s="3">
        <f>STDEV(Runs_WTA!K52:K56)/SQRT(5)</f>
        <v>2.2226110770892866</v>
      </c>
      <c r="H30" s="3">
        <f>STDEV(Runs_WTA!L52:L56)/SQRT(5)</f>
        <v>3.2192644594689646</v>
      </c>
      <c r="I30" s="3">
        <f>STDEV(Runs_WTA!M52:M56)/SQRT(5)</f>
        <v>4.0000000000000034E-4</v>
      </c>
      <c r="J30" s="3">
        <f>STDEV(Runs_WTA!N52:N56)/SQRT(5)</f>
        <v>3.8040241849914384E-2</v>
      </c>
      <c r="K30" s="3">
        <f>STDEV(Runs_WTA!O52:O56)/SQRT(5)</f>
        <v>2.2038656946374933</v>
      </c>
      <c r="L30"/>
      <c r="M30" s="3">
        <f>STDEV(Runs_WTA!R52:R56)/SQRT(5)</f>
        <v>0</v>
      </c>
      <c r="N30" s="3">
        <f>STDEV(Runs_WTA!S52:S56)/SQRT(5)</f>
        <v>1.6684294830768254</v>
      </c>
      <c r="O30" s="3">
        <f>STDEV(Runs_WTA!T52:T56)/SQRT(5)</f>
        <v>1.6684294830768243</v>
      </c>
      <c r="P30" s="3">
        <f>STDEV(Runs_WTA!U52:U56)/SQRT(5)</f>
        <v>0</v>
      </c>
      <c r="Q30" s="3">
        <f>STDEV(Runs_WTA!V52:V56)/SQRT(5)</f>
        <v>0</v>
      </c>
      <c r="R30" s="3">
        <f>STDEV(Runs_WTA!W52:W56)/SQRT(5)</f>
        <v>0</v>
      </c>
      <c r="S30" s="3">
        <f>STDEV(Runs_WTA!X52:X56)/SQRT(5)</f>
        <v>3.2863353450309995E-3</v>
      </c>
      <c r="T30" s="3">
        <f>STDEV(Runs_WTA!Y52:Y56)/SQRT(5)</f>
        <v>4.1785164831552391E-3</v>
      </c>
      <c r="U30" s="3">
        <f>STDEV(Runs_WTA!Z52:Z56)/SQRT(5)</f>
        <v>0</v>
      </c>
    </row>
    <row r="31" spans="1:21" x14ac:dyDescent="0.15">
      <c r="A31" s="2">
        <f>AVERAGE(Runs_WTA!$A57:$A61)</f>
        <v>0.18</v>
      </c>
      <c r="B31" s="7" t="s">
        <v>42</v>
      </c>
      <c r="C31" s="3">
        <f>STDEV(Runs_WTA!G57:G61)/SQRT(5)</f>
        <v>2.6343879744637623E-2</v>
      </c>
      <c r="D31" s="3">
        <f>STDEV(Runs_WTA!H57:H61)/SQRT(5)</f>
        <v>3.1527765540868891</v>
      </c>
      <c r="E31" s="3">
        <f>STDEV(Runs_WTA!I57:I61)/SQRT(5)</f>
        <v>0.12153419271957973</v>
      </c>
      <c r="F31" s="3">
        <f>STDEV(Runs_WTA!J57:J61)/SQRT(5)</f>
        <v>0.81240384046359571</v>
      </c>
      <c r="G31" s="3">
        <f>STDEV(Runs_WTA!K57:K61)/SQRT(5)</f>
        <v>0.81240384046359571</v>
      </c>
      <c r="H31" s="3">
        <f>STDEV(Runs_WTA!L57:L61)/SQRT(5)</f>
        <v>1.5088006495226614</v>
      </c>
      <c r="I31" s="3">
        <f>STDEV(Runs_WTA!M57:M61)/SQRT(5)</f>
        <v>1.0954451150103331E-3</v>
      </c>
      <c r="J31" s="3">
        <f>STDEV(Runs_WTA!N57:N61)/SQRT(5)</f>
        <v>4.9028563103562399E-2</v>
      </c>
      <c r="K31" s="3">
        <f>STDEV(Runs_WTA!O57:O61)/SQRT(5)</f>
        <v>1.2109393048373644</v>
      </c>
      <c r="L31"/>
      <c r="M31" s="3">
        <f>STDEV(Runs_WTA!R57:R61)/SQRT(5)</f>
        <v>0</v>
      </c>
      <c r="N31" s="3">
        <f>STDEV(Runs_WTA!S57:S61)/SQRT(5)</f>
        <v>0.95212018148971056</v>
      </c>
      <c r="O31" s="3">
        <f>STDEV(Runs_WTA!T57:T61)/SQRT(5)</f>
        <v>0.95212018148971134</v>
      </c>
      <c r="P31" s="3">
        <f>STDEV(Runs_WTA!U57:U61)/SQRT(5)</f>
        <v>0</v>
      </c>
      <c r="Q31" s="3">
        <f>STDEV(Runs_WTA!V57:V61)/SQRT(5)</f>
        <v>0</v>
      </c>
      <c r="R31" s="3">
        <f>STDEV(Runs_WTA!W57:W61)/SQRT(5)</f>
        <v>0</v>
      </c>
      <c r="S31" s="3">
        <f>STDEV(Runs_WTA!X57:X61)/SQRT(5)</f>
        <v>4.8228622207150016E-3</v>
      </c>
      <c r="T31" s="3">
        <f>STDEV(Runs_WTA!Y57:Y61)/SQRT(5)</f>
        <v>3.0430248109405904E-3</v>
      </c>
      <c r="U31" s="3">
        <f>STDEV(Runs_WTA!Z57:Z61)/SQRT(5)</f>
        <v>0</v>
      </c>
    </row>
    <row r="32" spans="1:21" x14ac:dyDescent="0.15">
      <c r="A32" s="2">
        <f>AVERAGE(Runs_WTA!$A62:$A66)</f>
        <v>0.15</v>
      </c>
      <c r="B32" s="7" t="s">
        <v>42</v>
      </c>
      <c r="C32" s="3">
        <f>STDEV(Runs_WTA!G62:G66)/SQRT(5)</f>
        <v>5.9970621140688536</v>
      </c>
      <c r="D32" s="3">
        <f>STDEV(Runs_WTA!H62:H66)/SQRT(5)</f>
        <v>38.910923916041845</v>
      </c>
      <c r="E32" s="3">
        <f>STDEV(Runs_WTA!I62:I66)/SQRT(5)</f>
        <v>9.8793413748083569</v>
      </c>
      <c r="F32" s="3">
        <f>STDEV(Runs_WTA!J62:J66)/SQRT(5)</f>
        <v>0.74833147735478833</v>
      </c>
      <c r="G32" s="3">
        <f>STDEV(Runs_WTA!K62:K66)/SQRT(5)</f>
        <v>0.66332495807108038</v>
      </c>
      <c r="H32" s="3">
        <f>STDEV(Runs_WTA!L62:L66)/SQRT(5)</f>
        <v>2.1304885214429103</v>
      </c>
      <c r="I32" s="3">
        <f>STDEV(Runs_WTA!M62:M66)/SQRT(5)</f>
        <v>1.3555072851150589E-2</v>
      </c>
      <c r="J32" s="3">
        <f>STDEV(Runs_WTA!N62:N66)/SQRT(5)</f>
        <v>2.7859648238985419E-2</v>
      </c>
      <c r="K32" s="3">
        <f>STDEV(Runs_WTA!O62:O66)/SQRT(5)</f>
        <v>0.28891175123210155</v>
      </c>
      <c r="L32"/>
      <c r="M32" s="3">
        <f>STDEV(Runs_WTA!R62:R66)/SQRT(5)</f>
        <v>7.1032668540608843E-2</v>
      </c>
      <c r="N32" s="3">
        <f>STDEV(Runs_WTA!S62:S66)/SQRT(5)</f>
        <v>7.1815065759212278</v>
      </c>
      <c r="O32" s="3">
        <f>STDEV(Runs_WTA!T62:T66)/SQRT(5)</f>
        <v>7.1130543088043421</v>
      </c>
      <c r="P32" s="3">
        <f>STDEV(Runs_WTA!U62:U66)/SQRT(5)</f>
        <v>0</v>
      </c>
      <c r="Q32" s="3">
        <f>STDEV(Runs_WTA!V62:V66)/SQRT(5)</f>
        <v>0</v>
      </c>
      <c r="R32" s="3">
        <f>STDEV(Runs_WTA!W62:W66)/SQRT(5)</f>
        <v>0</v>
      </c>
      <c r="S32" s="3">
        <f>STDEV(Runs_WTA!X62:X66)/SQRT(5)</f>
        <v>8.7349871207689864E-3</v>
      </c>
      <c r="T32" s="3">
        <f>STDEV(Runs_WTA!Y62:Y66)/SQRT(5)</f>
        <v>1.2019151384353211E-2</v>
      </c>
      <c r="U32" s="3">
        <f>STDEV(Runs_WTA!Z62:Z66)/SQRT(5)</f>
        <v>0</v>
      </c>
    </row>
    <row r="33" spans="1:21" x14ac:dyDescent="0.15">
      <c r="A33" s="2">
        <f>AVERAGE(Runs_WTA!$A67:$A71)</f>
        <v>0.12</v>
      </c>
      <c r="B33" s="7" t="s">
        <v>42</v>
      </c>
      <c r="C33" s="3">
        <f>STDEV(Runs_WTA!G67:G71)/SQRT(5)</f>
        <v>2.4372115213907988E-2</v>
      </c>
      <c r="D33" s="3">
        <f>STDEV(Runs_WTA!H67:H71)/SQRT(5)</f>
        <v>0.94868329805051366</v>
      </c>
      <c r="E33" s="3">
        <f>STDEV(Runs_WTA!I67:I71)/SQRT(5)</f>
        <v>7.0825776381201599</v>
      </c>
      <c r="F33" s="3">
        <f>STDEV(Runs_WTA!J67:J71)/SQRT(5)</f>
        <v>1.1401754250991378</v>
      </c>
      <c r="G33" s="3">
        <f>STDEV(Runs_WTA!K67:K71)/SQRT(5)</f>
        <v>0.80000000000000038</v>
      </c>
      <c r="H33" s="3">
        <f>STDEV(Runs_WTA!L67:L71)/SQRT(5)</f>
        <v>2.0364857721084126</v>
      </c>
      <c r="I33" s="3">
        <f>STDEV(Runs_WTA!M67:M71)/SQRT(5)</f>
        <v>3.7416573867739446E-4</v>
      </c>
      <c r="J33" s="3">
        <f>STDEV(Runs_WTA!N67:N71)/SQRT(5)</f>
        <v>8.0000000000000069E-4</v>
      </c>
      <c r="K33" s="3">
        <f>STDEV(Runs_WTA!O67:O71)/SQRT(5)</f>
        <v>2.1107401545429503</v>
      </c>
      <c r="L33"/>
      <c r="M33" s="3">
        <f>STDEV(Runs_WTA!R67:R71)/SQRT(5)</f>
        <v>3.8386216093801164</v>
      </c>
      <c r="N33" s="3">
        <f>STDEV(Runs_WTA!S67:S71)/SQRT(5)</f>
        <v>4.0779606594473181</v>
      </c>
      <c r="O33" s="3">
        <f>STDEV(Runs_WTA!T67:T71)/SQRT(5)</f>
        <v>0.65723720223371407</v>
      </c>
      <c r="P33" s="3">
        <f>STDEV(Runs_WTA!U67:U71)/SQRT(5)</f>
        <v>0</v>
      </c>
      <c r="Q33" s="3">
        <f>STDEV(Runs_WTA!V67:V71)/SQRT(5)</f>
        <v>0</v>
      </c>
      <c r="R33" s="3">
        <f>STDEV(Runs_WTA!W67:W71)/SQRT(5)</f>
        <v>0</v>
      </c>
      <c r="S33" s="3">
        <f>STDEV(Runs_WTA!X67:X71)/SQRT(5)</f>
        <v>4.5999999999999973E-3</v>
      </c>
      <c r="T33" s="3">
        <f>STDEV(Runs_WTA!Y67:Y71)/SQRT(5)</f>
        <v>1.0346013725102058E-2</v>
      </c>
      <c r="U33" s="3">
        <f>STDEV(Runs_WTA!Z67:Z71)/SQRT(5)</f>
        <v>0</v>
      </c>
    </row>
    <row r="34" spans="1:21" x14ac:dyDescent="0.15">
      <c r="A34" s="2">
        <f>AVERAGE(Runs_WTA!$A72:$A76)</f>
        <v>0.09</v>
      </c>
      <c r="B34" s="7" t="s">
        <v>42</v>
      </c>
      <c r="C34" s="3">
        <f>STDEV(Runs_WTA!G72:G76)/SQRT(5)</f>
        <v>2.596150997149391E-2</v>
      </c>
      <c r="D34" s="3">
        <f>STDEV(Runs_WTA!H72:H76)/SQRT(5)</f>
        <v>1.9646882704388502</v>
      </c>
      <c r="E34" s="3">
        <f>STDEV(Runs_WTA!I72:I76)/SQRT(5)</f>
        <v>4.7970140712739315</v>
      </c>
      <c r="F34" s="3">
        <f>STDEV(Runs_WTA!J72:J76)/SQRT(5)</f>
        <v>1.8000000000000003</v>
      </c>
      <c r="G34" s="3">
        <f>STDEV(Runs_WTA!K72:K76)/SQRT(5)</f>
        <v>1.2083045973594571</v>
      </c>
      <c r="H34" s="3">
        <f>STDEV(Runs_WTA!L72:L76)/SQRT(5)</f>
        <v>2.654773651368417</v>
      </c>
      <c r="I34" s="3">
        <f>STDEV(Runs_WTA!M72:M76)/SQRT(5)</f>
        <v>6.7823299831252734E-4</v>
      </c>
      <c r="J34" s="3">
        <f>STDEV(Runs_WTA!N72:N76)/SQRT(5)</f>
        <v>1.5033296378372922E-3</v>
      </c>
      <c r="K34" s="3">
        <f>STDEV(Runs_WTA!O72:O76)/SQRT(5)</f>
        <v>2.8161214462448201</v>
      </c>
      <c r="L34"/>
      <c r="M34" s="3">
        <f>STDEV(Runs_WTA!R72:R76)/SQRT(5)</f>
        <v>1.8428739349179373</v>
      </c>
      <c r="N34" s="3">
        <f>STDEV(Runs_WTA!S72:S76)/SQRT(5)</f>
        <v>1.8428739349179586</v>
      </c>
      <c r="O34" s="3">
        <f>STDEV(Runs_WTA!T72:T76)/SQRT(5)</f>
        <v>0</v>
      </c>
      <c r="P34" s="3">
        <f>STDEV(Runs_WTA!U72:U76)/SQRT(5)</f>
        <v>0</v>
      </c>
      <c r="Q34" s="3">
        <f>STDEV(Runs_WTA!V72:V76)/SQRT(5)</f>
        <v>0</v>
      </c>
      <c r="R34" s="3">
        <f>STDEV(Runs_WTA!W72:W76)/SQRT(5)</f>
        <v>0</v>
      </c>
      <c r="S34" s="3">
        <f>STDEV(Runs_WTA!X72:X76)/SQRT(5)</f>
        <v>7.2594765651526139E-3</v>
      </c>
      <c r="T34" s="3">
        <f>STDEV(Runs_WTA!Y72:Y76)/SQRT(5)</f>
        <v>6.3906181234681886E-3</v>
      </c>
      <c r="U34" s="3">
        <f>STDEV(Runs_WTA!Z72:Z76)/SQRT(5)</f>
        <v>0</v>
      </c>
    </row>
    <row r="35" spans="1:21" x14ac:dyDescent="0.15">
      <c r="A35" s="2">
        <f>AVERAGE(Runs_WTA!$A77:$A81)</f>
        <v>0.06</v>
      </c>
      <c r="B35" s="7" t="s">
        <v>42</v>
      </c>
      <c r="C35" s="3">
        <f>STDEV(Runs_WTA!G77:G81)/SQRT(5)</f>
        <v>2.135415650406243E-2</v>
      </c>
      <c r="D35" s="3">
        <f>STDEV(Runs_WTA!H77:H81)/SQRT(5)</f>
        <v>1.4696938456699069</v>
      </c>
      <c r="E35" s="3">
        <f>STDEV(Runs_WTA!I77:I81)/SQRT(5)</f>
        <v>6.1578960692755986</v>
      </c>
      <c r="F35" s="3">
        <f>STDEV(Runs_WTA!J77:J81)/SQRT(5)</f>
        <v>3.6823905279043934</v>
      </c>
      <c r="G35" s="3">
        <f>STDEV(Runs_WTA!K77:K81)/SQRT(5)</f>
        <v>2.7276363393971712</v>
      </c>
      <c r="H35" s="3">
        <f>STDEV(Runs_WTA!L77:L81)/SQRT(5)</f>
        <v>4.5108979926396033</v>
      </c>
      <c r="I35" s="3">
        <f>STDEV(Runs_WTA!M77:M81)/SQRT(5)</f>
        <v>5.4772255750516654E-4</v>
      </c>
      <c r="J35" s="3">
        <f>STDEV(Runs_WTA!N77:N81)/SQRT(5)</f>
        <v>1.1224972160321833E-3</v>
      </c>
      <c r="K35" s="3">
        <f>STDEV(Runs_WTA!O77:O81)/SQRT(5)</f>
        <v>2.5504783864992744</v>
      </c>
      <c r="L35"/>
      <c r="M35" s="3">
        <f>STDEV(Runs_WTA!R77:R81)/SQRT(5)</f>
        <v>5.2120330160120858</v>
      </c>
      <c r="N35" s="3">
        <f>STDEV(Runs_WTA!S77:S81)/SQRT(5)</f>
        <v>5.2120330160120911</v>
      </c>
      <c r="O35" s="3">
        <f>STDEV(Runs_WTA!T77:T81)/SQRT(5)</f>
        <v>0</v>
      </c>
      <c r="P35" s="3">
        <f>STDEV(Runs_WTA!U77:U81)/SQRT(5)</f>
        <v>0</v>
      </c>
      <c r="Q35" s="3">
        <f>STDEV(Runs_WTA!V77:V81)/SQRT(5)</f>
        <v>0</v>
      </c>
      <c r="R35" s="3">
        <f>STDEV(Runs_WTA!W77:W81)/SQRT(5)</f>
        <v>0</v>
      </c>
      <c r="S35" s="3">
        <f>STDEV(Runs_WTA!X77:X81)/SQRT(5)</f>
        <v>3.1874754901018427E-3</v>
      </c>
      <c r="T35" s="3">
        <f>STDEV(Runs_WTA!Y77:Y81)/SQRT(5)</f>
        <v>2.6532998322843222E-3</v>
      </c>
      <c r="U35" s="3">
        <f>STDEV(Runs_WTA!Z77:Z81)/SQRT(5)</f>
        <v>0</v>
      </c>
    </row>
    <row r="36" spans="1:21" x14ac:dyDescent="0.15">
      <c r="A36" s="2">
        <f>AVERAGE(Runs_WTA!$A82:$A86)</f>
        <v>0.46000000000000008</v>
      </c>
      <c r="K36" s="3">
        <f>STDEV(Runs_WTA!O82:O86)/SQRT(5)</f>
        <v>0.59279507420355559</v>
      </c>
    </row>
  </sheetData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CF423-F8EE-DC4A-A84F-EA23B71FCC05}">
  <dimension ref="A1:AG117"/>
  <sheetViews>
    <sheetView topLeftCell="A9" workbookViewId="0">
      <selection activeCell="I80" sqref="I80"/>
    </sheetView>
  </sheetViews>
  <sheetFormatPr baseColWidth="10" defaultRowHeight="13" x14ac:dyDescent="0.15"/>
  <cols>
    <col min="1" max="1" width="9.1640625" style="18" customWidth="1"/>
    <col min="8" max="9" width="10.83203125" style="3"/>
    <col min="11" max="12" width="10.83203125" style="3"/>
    <col min="14" max="15" width="10.83203125" style="3"/>
    <col min="17" max="18" width="10.83203125" style="3"/>
    <col min="20" max="20" width="10.83203125" style="3"/>
    <col min="28" max="30" width="10.83203125" style="7"/>
    <col min="31" max="31" width="10.83203125" style="90"/>
    <col min="32" max="33" width="10.83203125" style="7"/>
  </cols>
  <sheetData>
    <row r="1" spans="1:33" ht="16" x14ac:dyDescent="0.2">
      <c r="A1" s="18" t="s">
        <v>10</v>
      </c>
      <c r="B1" s="7" t="s">
        <v>94</v>
      </c>
      <c r="C1" s="7" t="s">
        <v>56</v>
      </c>
      <c r="D1" s="7" t="s">
        <v>55</v>
      </c>
      <c r="E1" s="7" t="s">
        <v>89</v>
      </c>
      <c r="G1" s="45" t="s">
        <v>10</v>
      </c>
      <c r="H1" s="45" t="s">
        <v>186</v>
      </c>
      <c r="I1" s="97" t="s">
        <v>187</v>
      </c>
      <c r="J1" s="97" t="s">
        <v>188</v>
      </c>
      <c r="K1" s="45" t="s">
        <v>189</v>
      </c>
      <c r="L1" s="97" t="s">
        <v>190</v>
      </c>
      <c r="M1" s="97" t="s">
        <v>200</v>
      </c>
      <c r="N1" s="45" t="s">
        <v>191</v>
      </c>
      <c r="O1" s="98" t="s">
        <v>192</v>
      </c>
      <c r="P1" s="97" t="s">
        <v>199</v>
      </c>
      <c r="Q1" s="45" t="s">
        <v>193</v>
      </c>
      <c r="R1" s="97" t="s">
        <v>194</v>
      </c>
      <c r="S1" s="97" t="s">
        <v>198</v>
      </c>
      <c r="T1" s="45" t="s">
        <v>195</v>
      </c>
      <c r="U1" s="97" t="s">
        <v>196</v>
      </c>
      <c r="V1" s="45" t="s">
        <v>197</v>
      </c>
      <c r="W1" t="s">
        <v>12</v>
      </c>
      <c r="X1" t="s">
        <v>93</v>
      </c>
      <c r="Y1" s="7" t="s">
        <v>201</v>
      </c>
      <c r="Z1" s="7" t="s">
        <v>202</v>
      </c>
      <c r="AB1" s="91" t="s">
        <v>10</v>
      </c>
      <c r="AC1" s="92" t="s">
        <v>182</v>
      </c>
      <c r="AD1" s="92" t="s">
        <v>183</v>
      </c>
      <c r="AE1" s="93" t="s">
        <v>184</v>
      </c>
      <c r="AF1" s="92" t="s">
        <v>89</v>
      </c>
      <c r="AG1" s="92" t="s">
        <v>185</v>
      </c>
    </row>
    <row r="2" spans="1:33" ht="16" x14ac:dyDescent="0.2">
      <c r="A2" s="18">
        <v>0.03</v>
      </c>
      <c r="B2">
        <v>59.027999999999999</v>
      </c>
      <c r="C2">
        <v>40.972000000000001</v>
      </c>
      <c r="D2">
        <v>0</v>
      </c>
      <c r="E2">
        <v>0</v>
      </c>
      <c r="G2" s="45">
        <v>0.03</v>
      </c>
      <c r="H2" s="45">
        <v>58.572199999999995</v>
      </c>
      <c r="I2" s="99">
        <v>64.218999999999994</v>
      </c>
      <c r="J2" s="99">
        <v>0.27535221081371392</v>
      </c>
      <c r="K2" s="45">
        <v>41.427799999999998</v>
      </c>
      <c r="L2" s="99">
        <v>35.780999999999999</v>
      </c>
      <c r="M2" s="99">
        <v>0.27535221081371386</v>
      </c>
      <c r="N2" s="45">
        <v>0</v>
      </c>
      <c r="O2" s="100">
        <v>0</v>
      </c>
      <c r="P2" s="99">
        <v>0</v>
      </c>
      <c r="Q2" s="45">
        <v>0</v>
      </c>
      <c r="R2" s="99">
        <v>0</v>
      </c>
      <c r="S2" s="99">
        <v>0</v>
      </c>
      <c r="T2" s="45">
        <v>0</v>
      </c>
      <c r="U2" s="99">
        <v>0</v>
      </c>
      <c r="V2" s="45">
        <v>0</v>
      </c>
      <c r="W2">
        <v>5.6000000000000008E-2</v>
      </c>
      <c r="X2">
        <v>0</v>
      </c>
      <c r="Y2">
        <f>W2*100</f>
        <v>5.6000000000000005</v>
      </c>
      <c r="Z2">
        <f t="shared" ref="Z2:Z19" si="0">X2*100</f>
        <v>0</v>
      </c>
      <c r="AB2" s="94">
        <v>0</v>
      </c>
      <c r="AC2" s="95">
        <v>100</v>
      </c>
      <c r="AD2" s="95">
        <v>0</v>
      </c>
      <c r="AE2" s="96">
        <v>0</v>
      </c>
      <c r="AF2" s="95">
        <v>0</v>
      </c>
      <c r="AG2" s="95">
        <v>0</v>
      </c>
    </row>
    <row r="3" spans="1:33" ht="16" x14ac:dyDescent="0.2">
      <c r="A3" s="17">
        <v>0.03</v>
      </c>
      <c r="B3">
        <v>59.027999999999999</v>
      </c>
      <c r="C3">
        <v>40.972000000000001</v>
      </c>
      <c r="D3">
        <v>0</v>
      </c>
      <c r="E3">
        <v>0</v>
      </c>
      <c r="G3" s="45">
        <v>0.06</v>
      </c>
      <c r="H3" s="45">
        <v>10.6904</v>
      </c>
      <c r="I3" s="99">
        <v>27.673999999999999</v>
      </c>
      <c r="J3" s="99">
        <v>5.0484254971228423E-2</v>
      </c>
      <c r="K3" s="45">
        <v>89.309600000000003</v>
      </c>
      <c r="L3" s="99">
        <v>72.325999999999993</v>
      </c>
      <c r="M3" s="99">
        <v>5.0484254971229055E-2</v>
      </c>
      <c r="N3" s="45">
        <v>0</v>
      </c>
      <c r="O3" s="100">
        <v>0</v>
      </c>
      <c r="P3" s="99">
        <v>0</v>
      </c>
      <c r="Q3" s="45">
        <v>0</v>
      </c>
      <c r="R3" s="99">
        <v>0</v>
      </c>
      <c r="S3" s="99">
        <v>0</v>
      </c>
      <c r="T3" s="45">
        <v>0</v>
      </c>
      <c r="U3" s="99">
        <v>0</v>
      </c>
      <c r="V3" s="45">
        <v>0</v>
      </c>
      <c r="W3">
        <v>0.26240000000000002</v>
      </c>
      <c r="X3">
        <v>0</v>
      </c>
      <c r="Y3">
        <f t="shared" ref="Y3:Y19" si="1">W3*100</f>
        <v>26.240000000000002</v>
      </c>
      <c r="Z3">
        <f t="shared" si="0"/>
        <v>0</v>
      </c>
      <c r="AB3" s="94">
        <v>0.01</v>
      </c>
      <c r="AC3" s="95">
        <v>100</v>
      </c>
      <c r="AD3" s="95">
        <v>0</v>
      </c>
      <c r="AE3" s="96">
        <v>0</v>
      </c>
      <c r="AF3" s="95">
        <v>0</v>
      </c>
      <c r="AG3" s="95">
        <v>0</v>
      </c>
    </row>
    <row r="4" spans="1:33" ht="16" x14ac:dyDescent="0.2">
      <c r="A4" s="17">
        <v>0.03</v>
      </c>
      <c r="B4">
        <v>58.152999999999999</v>
      </c>
      <c r="C4">
        <v>41.847000000000001</v>
      </c>
      <c r="D4">
        <v>0</v>
      </c>
      <c r="E4">
        <v>0</v>
      </c>
      <c r="G4" s="45">
        <v>0.09</v>
      </c>
      <c r="H4" s="45">
        <v>0</v>
      </c>
      <c r="I4" s="99">
        <v>17.321999999999999</v>
      </c>
      <c r="J4" s="99">
        <v>0</v>
      </c>
      <c r="K4" s="45">
        <v>100</v>
      </c>
      <c r="L4" s="99">
        <v>82.677999999999997</v>
      </c>
      <c r="M4" s="99">
        <v>0</v>
      </c>
      <c r="N4" s="45">
        <v>0</v>
      </c>
      <c r="O4" s="100">
        <v>0</v>
      </c>
      <c r="P4" s="99">
        <v>0</v>
      </c>
      <c r="Q4" s="45">
        <v>0</v>
      </c>
      <c r="R4" s="99">
        <v>0</v>
      </c>
      <c r="S4" s="99">
        <v>0</v>
      </c>
      <c r="T4" s="45">
        <v>0</v>
      </c>
      <c r="U4" s="99">
        <v>0</v>
      </c>
      <c r="V4" s="45">
        <v>0</v>
      </c>
      <c r="W4">
        <v>0.46560000000000007</v>
      </c>
      <c r="X4">
        <v>0</v>
      </c>
      <c r="Y4">
        <f t="shared" si="1"/>
        <v>46.560000000000009</v>
      </c>
      <c r="Z4">
        <f t="shared" si="0"/>
        <v>0</v>
      </c>
      <c r="AB4" s="94">
        <v>0.02</v>
      </c>
      <c r="AC4" s="95">
        <v>100</v>
      </c>
      <c r="AD4" s="95">
        <v>0</v>
      </c>
      <c r="AE4" s="96">
        <v>0</v>
      </c>
      <c r="AF4" s="95">
        <v>0</v>
      </c>
      <c r="AG4" s="95">
        <v>0</v>
      </c>
    </row>
    <row r="5" spans="1:33" ht="16" x14ac:dyDescent="0.2">
      <c r="A5" s="17">
        <v>0.03</v>
      </c>
      <c r="B5">
        <v>57.692</v>
      </c>
      <c r="C5">
        <v>42.308</v>
      </c>
      <c r="D5">
        <v>0</v>
      </c>
      <c r="E5">
        <v>0</v>
      </c>
      <c r="G5" s="45">
        <v>0.12</v>
      </c>
      <c r="H5" s="45">
        <v>3.7808000000000002</v>
      </c>
      <c r="I5" s="99">
        <v>12.548</v>
      </c>
      <c r="J5" s="99">
        <v>3.42100265127053</v>
      </c>
      <c r="K5" s="45">
        <v>95.679999999999993</v>
      </c>
      <c r="L5" s="99">
        <v>77.159000000000006</v>
      </c>
      <c r="M5" s="99">
        <v>3.3946927401460081</v>
      </c>
      <c r="N5" s="45">
        <v>0.53939999999999999</v>
      </c>
      <c r="O5" s="100">
        <v>10.292999999999999</v>
      </c>
      <c r="P5" s="99">
        <v>0.17559088814628165</v>
      </c>
      <c r="Q5" s="45">
        <v>0</v>
      </c>
      <c r="R5" s="99">
        <v>0</v>
      </c>
      <c r="S5" s="99">
        <v>0</v>
      </c>
      <c r="T5" s="45">
        <v>0</v>
      </c>
      <c r="U5" s="99">
        <v>0</v>
      </c>
      <c r="V5" s="45">
        <v>0</v>
      </c>
      <c r="W5">
        <v>0.69899999999999995</v>
      </c>
      <c r="X5">
        <v>0</v>
      </c>
      <c r="Y5">
        <f t="shared" si="1"/>
        <v>69.899999999999991</v>
      </c>
      <c r="Z5">
        <f t="shared" si="0"/>
        <v>0</v>
      </c>
      <c r="AB5" s="87">
        <v>0.03</v>
      </c>
      <c r="AC5" s="88">
        <v>64.218999999999994</v>
      </c>
      <c r="AD5" s="88">
        <v>35.780999999999999</v>
      </c>
      <c r="AE5" s="89">
        <v>0</v>
      </c>
      <c r="AF5" s="88">
        <v>0</v>
      </c>
      <c r="AG5" s="88">
        <v>0</v>
      </c>
    </row>
    <row r="6" spans="1:33" ht="16" x14ac:dyDescent="0.2">
      <c r="A6" s="17">
        <v>0.03</v>
      </c>
      <c r="B6">
        <v>58.96</v>
      </c>
      <c r="C6">
        <v>41.04</v>
      </c>
      <c r="D6">
        <v>0</v>
      </c>
      <c r="E6">
        <v>0</v>
      </c>
      <c r="G6" s="45">
        <v>0.15</v>
      </c>
      <c r="H6" s="45">
        <v>0.27240000000000003</v>
      </c>
      <c r="I6" s="99">
        <v>4.96</v>
      </c>
      <c r="J6" s="99">
        <v>0.21292078339138243</v>
      </c>
      <c r="K6" s="45">
        <v>49.338199999999993</v>
      </c>
      <c r="L6" s="99">
        <v>49.180999999999997</v>
      </c>
      <c r="M6" s="99">
        <v>6.0682164051721195</v>
      </c>
      <c r="N6" s="45">
        <v>50.389600000000009</v>
      </c>
      <c r="O6" s="100">
        <v>45.857999999999997</v>
      </c>
      <c r="P6" s="99">
        <v>5.9548188771783606</v>
      </c>
      <c r="Q6" s="45">
        <v>0</v>
      </c>
      <c r="R6" s="99">
        <v>0</v>
      </c>
      <c r="S6" s="99">
        <v>0</v>
      </c>
      <c r="T6" s="45">
        <v>0</v>
      </c>
      <c r="U6" s="99">
        <v>0</v>
      </c>
      <c r="V6" s="45">
        <v>0</v>
      </c>
      <c r="W6">
        <v>0.87760000000000016</v>
      </c>
      <c r="X6">
        <v>0</v>
      </c>
      <c r="Y6">
        <f t="shared" si="1"/>
        <v>87.760000000000019</v>
      </c>
      <c r="Z6">
        <f t="shared" si="0"/>
        <v>0</v>
      </c>
      <c r="AB6" s="94">
        <v>0.04</v>
      </c>
      <c r="AC6" s="95">
        <v>40.603999999999999</v>
      </c>
      <c r="AD6" s="95">
        <v>59.396000000000001</v>
      </c>
      <c r="AE6" s="96">
        <v>0</v>
      </c>
      <c r="AF6" s="95">
        <v>0</v>
      </c>
      <c r="AG6" s="95">
        <v>0</v>
      </c>
    </row>
    <row r="7" spans="1:33" ht="16" x14ac:dyDescent="0.2">
      <c r="A7" s="23">
        <v>0.06</v>
      </c>
      <c r="B7" s="19">
        <v>10.58</v>
      </c>
      <c r="C7" s="19">
        <v>89.42</v>
      </c>
      <c r="D7" s="19">
        <v>0</v>
      </c>
      <c r="E7" s="19">
        <v>0</v>
      </c>
      <c r="G7" s="45">
        <v>0.18</v>
      </c>
      <c r="H7" s="45">
        <v>0.57979999999999998</v>
      </c>
      <c r="I7" s="99">
        <v>4.6660000000000004</v>
      </c>
      <c r="J7" s="99">
        <v>0.57979999999999998</v>
      </c>
      <c r="K7" s="45">
        <v>27.915999999999997</v>
      </c>
      <c r="L7" s="99">
        <v>25.38</v>
      </c>
      <c r="M7" s="99">
        <v>3.7727050507560311</v>
      </c>
      <c r="N7" s="45">
        <v>71.504199999999997</v>
      </c>
      <c r="O7" s="100">
        <v>69.953999999999994</v>
      </c>
      <c r="P7" s="99">
        <v>3.9471221085747938</v>
      </c>
      <c r="Q7" s="45">
        <v>0</v>
      </c>
      <c r="R7" s="99">
        <v>0</v>
      </c>
      <c r="S7" s="99">
        <v>0</v>
      </c>
      <c r="T7" s="45">
        <v>0</v>
      </c>
      <c r="U7" s="99">
        <v>0</v>
      </c>
      <c r="V7" s="45">
        <v>0</v>
      </c>
      <c r="W7">
        <v>0.94940000000000002</v>
      </c>
      <c r="X7">
        <v>0</v>
      </c>
      <c r="Y7">
        <f t="shared" si="1"/>
        <v>94.94</v>
      </c>
      <c r="Z7">
        <f t="shared" si="0"/>
        <v>0</v>
      </c>
      <c r="AB7" s="94">
        <v>0.05</v>
      </c>
      <c r="AC7" s="95">
        <v>31.937999999999999</v>
      </c>
      <c r="AD7" s="95">
        <v>68.061999999999998</v>
      </c>
      <c r="AE7" s="96">
        <v>0</v>
      </c>
      <c r="AF7" s="95">
        <v>0</v>
      </c>
      <c r="AG7" s="95">
        <v>0</v>
      </c>
    </row>
    <row r="8" spans="1:33" ht="16" x14ac:dyDescent="0.2">
      <c r="A8" s="21">
        <v>0.06</v>
      </c>
      <c r="B8" s="19">
        <v>10.750999999999999</v>
      </c>
      <c r="C8" s="19">
        <v>89.248999999999995</v>
      </c>
      <c r="D8" s="19">
        <v>0</v>
      </c>
      <c r="E8" s="19">
        <v>0</v>
      </c>
      <c r="G8" s="45">
        <v>0.2</v>
      </c>
      <c r="H8" s="45">
        <v>0</v>
      </c>
      <c r="I8" s="99">
        <v>4.3230000000000004</v>
      </c>
      <c r="J8" s="99">
        <v>0</v>
      </c>
      <c r="K8" s="45">
        <v>10.85</v>
      </c>
      <c r="L8" s="99">
        <v>16.724</v>
      </c>
      <c r="M8" s="99">
        <v>1.1100336030949678</v>
      </c>
      <c r="N8" s="45">
        <v>89.15</v>
      </c>
      <c r="O8" s="100">
        <v>78.61</v>
      </c>
      <c r="P8" s="99">
        <v>1.1100336030949707</v>
      </c>
      <c r="Q8" s="45">
        <v>0</v>
      </c>
      <c r="R8" s="99">
        <v>0.34300000000000003</v>
      </c>
      <c r="S8" s="99">
        <v>0</v>
      </c>
      <c r="T8" s="45">
        <v>0</v>
      </c>
      <c r="U8" s="99">
        <v>0</v>
      </c>
      <c r="V8" s="45">
        <v>0</v>
      </c>
      <c r="W8">
        <v>0.98080000000000001</v>
      </c>
      <c r="X8">
        <v>0</v>
      </c>
      <c r="Y8">
        <f t="shared" si="1"/>
        <v>98.08</v>
      </c>
      <c r="Z8">
        <f t="shared" si="0"/>
        <v>0</v>
      </c>
      <c r="AB8" s="87">
        <v>0.06</v>
      </c>
      <c r="AC8" s="88">
        <v>27.673999999999999</v>
      </c>
      <c r="AD8" s="88">
        <v>72.325999999999993</v>
      </c>
      <c r="AE8" s="89">
        <v>0</v>
      </c>
      <c r="AF8" s="88">
        <v>0</v>
      </c>
      <c r="AG8" s="88">
        <v>0</v>
      </c>
    </row>
    <row r="9" spans="1:33" ht="16" x14ac:dyDescent="0.2">
      <c r="A9" s="21">
        <v>0.06</v>
      </c>
      <c r="B9" s="19">
        <v>10.555999999999999</v>
      </c>
      <c r="C9" s="19">
        <v>89.444000000000003</v>
      </c>
      <c r="D9" s="19">
        <v>0</v>
      </c>
      <c r="E9" s="19">
        <v>0</v>
      </c>
      <c r="G9" s="45">
        <v>0.21000000000000002</v>
      </c>
      <c r="H9" s="45">
        <v>0</v>
      </c>
      <c r="I9" s="99">
        <v>4.3230000000000004</v>
      </c>
      <c r="J9" s="99">
        <v>0</v>
      </c>
      <c r="K9" s="45">
        <v>5.2025999999999994</v>
      </c>
      <c r="L9" s="99">
        <v>13.577</v>
      </c>
      <c r="M9" s="99">
        <v>1.7980457335674198</v>
      </c>
      <c r="N9" s="45">
        <v>94.79740000000001</v>
      </c>
      <c r="O9" s="100">
        <v>80.266999999999996</v>
      </c>
      <c r="P9" s="99">
        <v>1.7980457335674223</v>
      </c>
      <c r="Q9" s="45">
        <v>0</v>
      </c>
      <c r="R9" s="99">
        <v>1.833</v>
      </c>
      <c r="S9" s="99">
        <v>0</v>
      </c>
      <c r="T9" s="45">
        <v>0</v>
      </c>
      <c r="U9" s="99">
        <v>0</v>
      </c>
      <c r="V9" s="45">
        <v>0</v>
      </c>
      <c r="W9">
        <v>0.99299999999999999</v>
      </c>
      <c r="X9">
        <v>0</v>
      </c>
      <c r="Y9">
        <f t="shared" si="1"/>
        <v>99.3</v>
      </c>
      <c r="Z9">
        <f t="shared" si="0"/>
        <v>0</v>
      </c>
      <c r="AB9" s="94">
        <v>7.0000000000000007E-2</v>
      </c>
      <c r="AC9" s="95">
        <v>24.065999999999999</v>
      </c>
      <c r="AD9" s="95">
        <v>75.933999999999997</v>
      </c>
      <c r="AE9" s="96">
        <v>0</v>
      </c>
      <c r="AF9" s="95">
        <v>0</v>
      </c>
      <c r="AG9" s="95">
        <v>0</v>
      </c>
    </row>
    <row r="10" spans="1:33" ht="16" x14ac:dyDescent="0.2">
      <c r="A10" s="21">
        <v>0.06</v>
      </c>
      <c r="B10" s="19">
        <v>10.789</v>
      </c>
      <c r="C10" s="19">
        <v>89.210999999999999</v>
      </c>
      <c r="D10" s="19">
        <v>0</v>
      </c>
      <c r="E10" s="19">
        <v>0</v>
      </c>
      <c r="G10" s="45">
        <v>0.22000000000000003</v>
      </c>
      <c r="H10" s="45">
        <v>0</v>
      </c>
      <c r="I10" s="99">
        <v>4.274</v>
      </c>
      <c r="J10" s="99">
        <v>0</v>
      </c>
      <c r="K10" s="45">
        <v>4.3109999999999999</v>
      </c>
      <c r="L10" s="99">
        <v>10.724</v>
      </c>
      <c r="M10" s="99">
        <v>1.4511672543163312</v>
      </c>
      <c r="N10" s="45">
        <v>95.665199999999999</v>
      </c>
      <c r="O10" s="100">
        <v>80.540999999999997</v>
      </c>
      <c r="P10" s="99">
        <v>1.4345634318495661</v>
      </c>
      <c r="Q10" s="45">
        <v>2.3799999999999998E-2</v>
      </c>
      <c r="R10" s="99">
        <v>4.46</v>
      </c>
      <c r="S10" s="99">
        <v>2.3799999999999998E-2</v>
      </c>
      <c r="T10" s="45">
        <v>0</v>
      </c>
      <c r="U10" s="99">
        <v>0</v>
      </c>
      <c r="V10" s="45">
        <v>0</v>
      </c>
      <c r="W10">
        <v>0.99480000000000002</v>
      </c>
      <c r="X10">
        <v>0</v>
      </c>
      <c r="Y10">
        <f t="shared" si="1"/>
        <v>99.48</v>
      </c>
      <c r="Z10">
        <f t="shared" si="0"/>
        <v>0</v>
      </c>
      <c r="AB10" s="94">
        <v>0.08</v>
      </c>
      <c r="AC10" s="95">
        <v>20.576000000000001</v>
      </c>
      <c r="AD10" s="95">
        <v>79.424000000000007</v>
      </c>
      <c r="AE10" s="96">
        <v>0</v>
      </c>
      <c r="AF10" s="95">
        <v>0</v>
      </c>
      <c r="AG10" s="95">
        <v>0</v>
      </c>
    </row>
    <row r="11" spans="1:33" ht="16" x14ac:dyDescent="0.2">
      <c r="A11" s="21">
        <v>0.06</v>
      </c>
      <c r="B11" s="19">
        <v>10.776</v>
      </c>
      <c r="C11" s="19">
        <v>89.224000000000004</v>
      </c>
      <c r="D11" s="19">
        <v>0</v>
      </c>
      <c r="E11" s="19">
        <v>0</v>
      </c>
      <c r="G11" s="45">
        <v>0.23000000000000004</v>
      </c>
      <c r="H11" s="45">
        <v>0</v>
      </c>
      <c r="I11" s="99">
        <v>4.274</v>
      </c>
      <c r="J11" s="99">
        <v>0</v>
      </c>
      <c r="K11" s="45">
        <v>2.6176000000000004</v>
      </c>
      <c r="L11" s="99">
        <v>7.1559999999999997</v>
      </c>
      <c r="M11" s="99">
        <v>1.0765098048787107</v>
      </c>
      <c r="N11" s="45">
        <v>97.357799999999997</v>
      </c>
      <c r="O11" s="100">
        <v>80.247</v>
      </c>
      <c r="P11" s="99">
        <v>1.06173539076363</v>
      </c>
      <c r="Q11" s="45">
        <v>2.46E-2</v>
      </c>
      <c r="R11" s="99">
        <v>8.3230000000000004</v>
      </c>
      <c r="S11" s="99">
        <v>2.46E-2</v>
      </c>
      <c r="T11" s="45">
        <v>0</v>
      </c>
      <c r="U11" s="99">
        <v>0</v>
      </c>
      <c r="V11" s="45">
        <v>0</v>
      </c>
      <c r="W11">
        <v>0.99720000000000009</v>
      </c>
      <c r="X11">
        <v>1.8000000000000002E-3</v>
      </c>
      <c r="Y11">
        <f t="shared" si="1"/>
        <v>99.720000000000013</v>
      </c>
      <c r="Z11">
        <f t="shared" si="0"/>
        <v>0.18000000000000002</v>
      </c>
      <c r="AB11" s="87">
        <v>0.09</v>
      </c>
      <c r="AC11" s="88">
        <v>17.321999999999999</v>
      </c>
      <c r="AD11" s="88">
        <v>82.677999999999997</v>
      </c>
      <c r="AE11" s="89">
        <v>0</v>
      </c>
      <c r="AF11" s="88">
        <v>0</v>
      </c>
      <c r="AG11" s="88">
        <v>0</v>
      </c>
    </row>
    <row r="12" spans="1:33" ht="16" x14ac:dyDescent="0.2">
      <c r="A12" s="18">
        <v>0.09</v>
      </c>
      <c r="B12">
        <v>0</v>
      </c>
      <c r="C12">
        <v>100</v>
      </c>
      <c r="D12">
        <v>0</v>
      </c>
      <c r="E12">
        <v>0</v>
      </c>
      <c r="G12" s="45">
        <v>0.25</v>
      </c>
      <c r="H12" s="45">
        <v>0</v>
      </c>
      <c r="I12" s="99">
        <v>4.2249999999999996</v>
      </c>
      <c r="J12" s="99">
        <v>0</v>
      </c>
      <c r="K12" s="45">
        <v>0</v>
      </c>
      <c r="L12" s="99">
        <v>0.92100000000000004</v>
      </c>
      <c r="M12" s="99">
        <v>0</v>
      </c>
      <c r="N12" s="45">
        <v>97.046199999999999</v>
      </c>
      <c r="O12" s="100">
        <v>78.179000000000002</v>
      </c>
      <c r="P12" s="99">
        <v>1.8770258229443735</v>
      </c>
      <c r="Q12" s="45">
        <v>2.9537999999999998</v>
      </c>
      <c r="R12" s="99">
        <v>13.999000000000001</v>
      </c>
      <c r="S12" s="99">
        <v>1.877025822944373</v>
      </c>
      <c r="T12" s="45">
        <v>0</v>
      </c>
      <c r="U12" s="99">
        <v>2.6760000000000002</v>
      </c>
      <c r="V12" s="45">
        <v>0</v>
      </c>
      <c r="W12">
        <v>1</v>
      </c>
      <c r="X12">
        <v>4.2000000000000006E-3</v>
      </c>
      <c r="Y12">
        <f t="shared" si="1"/>
        <v>100</v>
      </c>
      <c r="Z12">
        <f t="shared" si="0"/>
        <v>0.42000000000000004</v>
      </c>
      <c r="AB12" s="94">
        <v>0.1</v>
      </c>
      <c r="AC12" s="95">
        <v>14.518000000000001</v>
      </c>
      <c r="AD12" s="95">
        <v>85.481999999999999</v>
      </c>
      <c r="AE12" s="96">
        <v>0</v>
      </c>
      <c r="AF12" s="95">
        <v>0</v>
      </c>
      <c r="AG12" s="95">
        <v>0</v>
      </c>
    </row>
    <row r="13" spans="1:33" ht="16" x14ac:dyDescent="0.2">
      <c r="A13" s="18">
        <v>0.09</v>
      </c>
      <c r="B13">
        <v>0</v>
      </c>
      <c r="C13">
        <v>100</v>
      </c>
      <c r="D13">
        <v>0</v>
      </c>
      <c r="E13">
        <v>0</v>
      </c>
      <c r="G13" s="45">
        <v>0.28000000000000003</v>
      </c>
      <c r="H13" s="45">
        <v>0</v>
      </c>
      <c r="I13" s="99">
        <v>4.1859999999999999</v>
      </c>
      <c r="J13" s="99">
        <v>0</v>
      </c>
      <c r="K13" s="45">
        <v>0</v>
      </c>
      <c r="L13" s="99">
        <v>0</v>
      </c>
      <c r="M13" s="99">
        <v>0</v>
      </c>
      <c r="N13" s="45">
        <v>94.983199999999982</v>
      </c>
      <c r="O13" s="100">
        <v>74.472999999999999</v>
      </c>
      <c r="P13" s="99">
        <v>0.6796671538334037</v>
      </c>
      <c r="Q13" s="45">
        <v>5.016799999999999</v>
      </c>
      <c r="R13" s="99">
        <v>8.1950000000000003</v>
      </c>
      <c r="S13" s="99">
        <v>0.67966715383340448</v>
      </c>
      <c r="T13" s="45">
        <v>0</v>
      </c>
      <c r="U13" s="99">
        <v>13.146000000000001</v>
      </c>
      <c r="V13" s="45">
        <v>0</v>
      </c>
      <c r="W13">
        <v>1</v>
      </c>
      <c r="X13">
        <v>7.6E-3</v>
      </c>
      <c r="Y13">
        <f t="shared" si="1"/>
        <v>100</v>
      </c>
      <c r="Z13">
        <f t="shared" si="0"/>
        <v>0.76</v>
      </c>
      <c r="AB13" s="94">
        <v>0.11</v>
      </c>
      <c r="AC13" s="95">
        <v>13.214</v>
      </c>
      <c r="AD13" s="95">
        <v>86.786000000000001</v>
      </c>
      <c r="AE13" s="96">
        <v>0</v>
      </c>
      <c r="AF13" s="95">
        <v>0</v>
      </c>
      <c r="AG13" s="95">
        <v>0</v>
      </c>
    </row>
    <row r="14" spans="1:33" ht="16" x14ac:dyDescent="0.2">
      <c r="A14" s="17">
        <v>0.09</v>
      </c>
      <c r="B14">
        <v>0</v>
      </c>
      <c r="C14">
        <v>100</v>
      </c>
      <c r="D14">
        <v>0</v>
      </c>
      <c r="E14">
        <v>0</v>
      </c>
      <c r="G14" s="45">
        <v>0.31</v>
      </c>
      <c r="H14" s="45">
        <v>0</v>
      </c>
      <c r="I14" s="99">
        <v>3.843</v>
      </c>
      <c r="J14" s="99">
        <v>0</v>
      </c>
      <c r="K14" s="45">
        <v>0</v>
      </c>
      <c r="L14" s="99">
        <v>0.01</v>
      </c>
      <c r="M14" s="99">
        <v>0</v>
      </c>
      <c r="N14" s="45">
        <v>91.978800000000007</v>
      </c>
      <c r="O14" s="100">
        <v>70.953999999999994</v>
      </c>
      <c r="P14" s="99">
        <v>1.6784570116627953</v>
      </c>
      <c r="Q14" s="45">
        <v>7.9233999999999991</v>
      </c>
      <c r="R14" s="99">
        <v>5.5090000000000003</v>
      </c>
      <c r="S14" s="99">
        <v>1.6060381564583086</v>
      </c>
      <c r="T14" s="45">
        <v>9.7799999999999998E-2</v>
      </c>
      <c r="U14" s="99">
        <v>19.684000000000001</v>
      </c>
      <c r="V14" s="45">
        <v>9.7799999999999998E-2</v>
      </c>
      <c r="W14">
        <v>1</v>
      </c>
      <c r="X14">
        <v>1.5800000000000002E-2</v>
      </c>
      <c r="Y14">
        <f t="shared" si="1"/>
        <v>100</v>
      </c>
      <c r="Z14">
        <f t="shared" si="0"/>
        <v>1.58</v>
      </c>
      <c r="AB14" s="87">
        <v>0.12</v>
      </c>
      <c r="AC14" s="88">
        <v>12.548</v>
      </c>
      <c r="AD14" s="88">
        <v>77.159000000000006</v>
      </c>
      <c r="AE14" s="89">
        <v>10.292999999999999</v>
      </c>
      <c r="AF14" s="88">
        <v>0</v>
      </c>
      <c r="AG14" s="88">
        <v>0</v>
      </c>
    </row>
    <row r="15" spans="1:33" ht="16" x14ac:dyDescent="0.2">
      <c r="A15" s="17">
        <v>0.09</v>
      </c>
      <c r="B15">
        <v>0</v>
      </c>
      <c r="C15">
        <v>100</v>
      </c>
      <c r="D15">
        <v>0</v>
      </c>
      <c r="E15">
        <v>0</v>
      </c>
      <c r="G15" s="45">
        <v>0.34</v>
      </c>
      <c r="H15" s="45">
        <v>0</v>
      </c>
      <c r="I15" s="99">
        <v>3.7839999999999998</v>
      </c>
      <c r="J15" s="99">
        <v>0</v>
      </c>
      <c r="K15" s="45">
        <v>0</v>
      </c>
      <c r="L15" s="99">
        <v>3.9E-2</v>
      </c>
      <c r="M15" s="99">
        <v>0</v>
      </c>
      <c r="N15" s="45">
        <v>90.606199999999987</v>
      </c>
      <c r="O15" s="100">
        <v>67.415000000000006</v>
      </c>
      <c r="P15" s="99">
        <v>1.2013545854575973</v>
      </c>
      <c r="Q15" s="45">
        <v>9.0125999999999991</v>
      </c>
      <c r="R15" s="99">
        <v>6.6369999999999996</v>
      </c>
      <c r="S15" s="99">
        <v>1.4478268404750638</v>
      </c>
      <c r="T15" s="45">
        <v>0.38140000000000002</v>
      </c>
      <c r="U15" s="99">
        <v>22.125</v>
      </c>
      <c r="V15" s="45">
        <v>0.325182656364081</v>
      </c>
      <c r="W15">
        <v>1</v>
      </c>
      <c r="X15">
        <v>2.1000000000000001E-2</v>
      </c>
      <c r="Y15">
        <f t="shared" si="1"/>
        <v>100</v>
      </c>
      <c r="Z15">
        <f t="shared" si="0"/>
        <v>2.1</v>
      </c>
      <c r="AB15" s="94">
        <v>0.13</v>
      </c>
      <c r="AC15" s="95">
        <v>10.763999999999999</v>
      </c>
      <c r="AD15" s="95">
        <v>66.415000000000006</v>
      </c>
      <c r="AE15" s="96">
        <v>22.821000000000002</v>
      </c>
      <c r="AF15" s="95">
        <v>0</v>
      </c>
      <c r="AG15" s="95">
        <v>0</v>
      </c>
    </row>
    <row r="16" spans="1:33" ht="16" x14ac:dyDescent="0.2">
      <c r="A16" s="17">
        <v>0.09</v>
      </c>
      <c r="B16">
        <v>0</v>
      </c>
      <c r="C16">
        <v>100</v>
      </c>
      <c r="D16">
        <v>0</v>
      </c>
      <c r="E16">
        <v>0</v>
      </c>
      <c r="G16" s="45">
        <v>0.37</v>
      </c>
      <c r="H16" s="45">
        <v>0</v>
      </c>
      <c r="I16" s="99">
        <v>3.7250000000000001</v>
      </c>
      <c r="J16" s="99">
        <v>0</v>
      </c>
      <c r="K16" s="45">
        <v>0</v>
      </c>
      <c r="L16" s="99">
        <v>4.9000000000000002E-2</v>
      </c>
      <c r="M16" s="99">
        <v>0</v>
      </c>
      <c r="N16" s="45">
        <v>84.582599999999999</v>
      </c>
      <c r="O16" s="100">
        <v>64.248999999999995</v>
      </c>
      <c r="P16" s="99">
        <v>0.74926741554667775</v>
      </c>
      <c r="Q16" s="45">
        <v>13.881</v>
      </c>
      <c r="R16" s="99">
        <v>8.9209999999999994</v>
      </c>
      <c r="S16" s="99">
        <v>0.5757796453505456</v>
      </c>
      <c r="T16" s="45">
        <v>1.5362</v>
      </c>
      <c r="U16" s="99">
        <v>23.056999999999999</v>
      </c>
      <c r="V16" s="45">
        <v>0.19830516886858982</v>
      </c>
      <c r="W16">
        <v>1</v>
      </c>
      <c r="X16">
        <v>3.04E-2</v>
      </c>
      <c r="Y16">
        <f t="shared" si="1"/>
        <v>100</v>
      </c>
      <c r="Z16">
        <f t="shared" si="0"/>
        <v>3.04</v>
      </c>
      <c r="AB16" s="94">
        <v>0.14000000000000001</v>
      </c>
      <c r="AC16" s="95">
        <v>7.6859999999999999</v>
      </c>
      <c r="AD16" s="95">
        <v>57.612000000000002</v>
      </c>
      <c r="AE16" s="96">
        <v>34.701999999999998</v>
      </c>
      <c r="AF16" s="95">
        <v>0</v>
      </c>
      <c r="AG16" s="95">
        <v>0</v>
      </c>
    </row>
    <row r="17" spans="1:33" ht="16" x14ac:dyDescent="0.2">
      <c r="A17" s="23">
        <v>0.12</v>
      </c>
      <c r="B17" s="19">
        <v>0.245</v>
      </c>
      <c r="C17" s="19">
        <v>99.388000000000005</v>
      </c>
      <c r="D17" s="19">
        <v>0.36699999999999999</v>
      </c>
      <c r="E17" s="19">
        <v>0</v>
      </c>
      <c r="G17" s="45">
        <v>0.4</v>
      </c>
      <c r="H17" s="45">
        <v>0</v>
      </c>
      <c r="I17" s="99">
        <v>3.411</v>
      </c>
      <c r="J17" s="99">
        <v>0</v>
      </c>
      <c r="K17" s="45">
        <v>0</v>
      </c>
      <c r="L17" s="99">
        <v>5.8999999999999997E-2</v>
      </c>
      <c r="M17" s="99">
        <v>0</v>
      </c>
      <c r="N17" s="45">
        <v>73.337599999999995</v>
      </c>
      <c r="O17" s="100">
        <v>62.151000000000003</v>
      </c>
      <c r="P17" s="99">
        <v>2.0914596481883172</v>
      </c>
      <c r="Q17" s="45">
        <v>23.463000000000001</v>
      </c>
      <c r="R17" s="99">
        <v>10.313000000000001</v>
      </c>
      <c r="S17" s="99">
        <v>2.376548758178552</v>
      </c>
      <c r="T17" s="45">
        <v>3.1992000000000003</v>
      </c>
      <c r="U17" s="99">
        <v>24.065999999999999</v>
      </c>
      <c r="V17" s="45">
        <v>1.533473945002001</v>
      </c>
      <c r="W17">
        <v>1</v>
      </c>
      <c r="X17">
        <v>5.5399999999999991E-2</v>
      </c>
      <c r="Y17">
        <f t="shared" si="1"/>
        <v>100</v>
      </c>
      <c r="Z17">
        <f t="shared" si="0"/>
        <v>5.5399999999999991</v>
      </c>
      <c r="AB17" s="87">
        <v>0.15</v>
      </c>
      <c r="AC17" s="88">
        <v>4.96</v>
      </c>
      <c r="AD17" s="88">
        <v>49.180999999999997</v>
      </c>
      <c r="AE17" s="89">
        <v>45.857999999999997</v>
      </c>
      <c r="AF17" s="88">
        <v>0</v>
      </c>
      <c r="AG17" s="88">
        <v>0</v>
      </c>
    </row>
    <row r="18" spans="1:33" ht="16" x14ac:dyDescent="0.2">
      <c r="A18" s="23">
        <v>0.12</v>
      </c>
      <c r="B18" s="19">
        <v>1.224</v>
      </c>
      <c r="C18" s="19">
        <v>97.552000000000007</v>
      </c>
      <c r="D18" s="19">
        <v>1.224</v>
      </c>
      <c r="E18" s="19">
        <v>0</v>
      </c>
      <c r="G18" s="45">
        <v>0.43</v>
      </c>
      <c r="H18" s="45">
        <v>0</v>
      </c>
      <c r="I18" s="99">
        <v>3.343</v>
      </c>
      <c r="J18" s="99">
        <v>0</v>
      </c>
      <c r="K18" s="45">
        <v>0</v>
      </c>
      <c r="L18" s="99">
        <v>9.8000000000000004E-2</v>
      </c>
      <c r="M18" s="99">
        <v>0</v>
      </c>
      <c r="N18" s="45">
        <v>61.916200000000003</v>
      </c>
      <c r="O18" s="100">
        <v>59.749000000000002</v>
      </c>
      <c r="P18" s="99">
        <v>2.7143112459701446</v>
      </c>
      <c r="Q18" s="45">
        <v>32.644599999999997</v>
      </c>
      <c r="R18" s="99">
        <v>11.478999999999999</v>
      </c>
      <c r="S18" s="99">
        <v>2.0930428232599647</v>
      </c>
      <c r="T18" s="45">
        <v>5.4396000000000004</v>
      </c>
      <c r="U18" s="99">
        <v>25.331</v>
      </c>
      <c r="V18" s="45">
        <v>1.8797274962078945</v>
      </c>
      <c r="W18">
        <v>1</v>
      </c>
      <c r="X18">
        <v>9.1999999999999998E-2</v>
      </c>
      <c r="Y18">
        <f t="shared" si="1"/>
        <v>100</v>
      </c>
      <c r="Z18">
        <f t="shared" si="0"/>
        <v>9.1999999999999993</v>
      </c>
      <c r="AB18" s="94">
        <v>0.16</v>
      </c>
      <c r="AC18" s="95">
        <v>4.7350000000000003</v>
      </c>
      <c r="AD18" s="95">
        <v>39.436999999999998</v>
      </c>
      <c r="AE18" s="96">
        <v>55.828000000000003</v>
      </c>
      <c r="AF18" s="95">
        <v>0</v>
      </c>
      <c r="AG18" s="95">
        <v>0</v>
      </c>
    </row>
    <row r="19" spans="1:33" ht="16" x14ac:dyDescent="0.2">
      <c r="A19" s="23">
        <v>0.12</v>
      </c>
      <c r="B19" s="19">
        <v>0</v>
      </c>
      <c r="C19" s="19">
        <v>99.51</v>
      </c>
      <c r="D19" s="19">
        <v>0.49</v>
      </c>
      <c r="E19" s="19">
        <v>0</v>
      </c>
      <c r="G19" s="45">
        <v>0.46000000000000008</v>
      </c>
      <c r="H19" s="45">
        <v>0</v>
      </c>
      <c r="I19" s="99">
        <v>3.294</v>
      </c>
      <c r="J19" s="99">
        <v>0</v>
      </c>
      <c r="K19" s="45">
        <v>0</v>
      </c>
      <c r="L19" s="99">
        <v>0.108</v>
      </c>
      <c r="M19" s="99">
        <v>0</v>
      </c>
      <c r="N19" s="45">
        <v>48.769599999999997</v>
      </c>
      <c r="O19" s="100">
        <v>57.591999999999999</v>
      </c>
      <c r="P19" s="99">
        <v>8.8528350521174897</v>
      </c>
      <c r="Q19" s="45">
        <v>47.620400000000004</v>
      </c>
      <c r="R19" s="99">
        <v>12.106999999999999</v>
      </c>
      <c r="S19" s="99">
        <v>9.6655572969177435</v>
      </c>
      <c r="T19" s="45">
        <v>3.6097999999999999</v>
      </c>
      <c r="U19" s="99">
        <v>26.899000000000001</v>
      </c>
      <c r="V19" s="45">
        <v>1.0917324947073801</v>
      </c>
      <c r="W19">
        <v>1</v>
      </c>
      <c r="X19">
        <v>0.14679999999999999</v>
      </c>
      <c r="Y19">
        <f t="shared" si="1"/>
        <v>100</v>
      </c>
      <c r="Z19">
        <f t="shared" si="0"/>
        <v>14.679999999999998</v>
      </c>
      <c r="AB19" s="94">
        <v>0.17</v>
      </c>
      <c r="AC19" s="95">
        <v>4.6959999999999997</v>
      </c>
      <c r="AD19" s="95">
        <v>31.791</v>
      </c>
      <c r="AE19" s="96">
        <v>63.512999999999998</v>
      </c>
      <c r="AF19" s="95">
        <v>0</v>
      </c>
      <c r="AG19" s="95">
        <v>0</v>
      </c>
    </row>
    <row r="20" spans="1:33" ht="16" x14ac:dyDescent="0.2">
      <c r="A20" s="23">
        <v>0.12</v>
      </c>
      <c r="B20" s="19">
        <v>0</v>
      </c>
      <c r="C20" s="19">
        <v>99.757999999999996</v>
      </c>
      <c r="D20" s="19">
        <v>0.24199999999999999</v>
      </c>
      <c r="E20" s="19">
        <v>0</v>
      </c>
      <c r="H20"/>
      <c r="I20"/>
      <c r="K20"/>
      <c r="L20"/>
      <c r="N20"/>
      <c r="O20"/>
      <c r="Q20"/>
      <c r="R20"/>
      <c r="T20"/>
      <c r="AB20" s="87">
        <v>0.18</v>
      </c>
      <c r="AC20" s="88">
        <v>4.6660000000000004</v>
      </c>
      <c r="AD20" s="88">
        <v>25.38</v>
      </c>
      <c r="AE20" s="89">
        <v>69.953999999999994</v>
      </c>
      <c r="AF20" s="88">
        <v>0</v>
      </c>
      <c r="AG20" s="88">
        <v>0</v>
      </c>
    </row>
    <row r="21" spans="1:33" ht="16" x14ac:dyDescent="0.2">
      <c r="A21" s="23">
        <v>0.12</v>
      </c>
      <c r="B21" s="19">
        <v>17.434999999999999</v>
      </c>
      <c r="C21" s="19">
        <v>82.191999999999993</v>
      </c>
      <c r="D21" s="19">
        <v>0.374</v>
      </c>
      <c r="E21" s="19">
        <v>0</v>
      </c>
      <c r="H21"/>
      <c r="I21"/>
      <c r="K21"/>
      <c r="L21"/>
      <c r="N21"/>
      <c r="O21"/>
      <c r="Q21"/>
      <c r="R21"/>
      <c r="T21"/>
      <c r="AB21" s="94">
        <v>0.19</v>
      </c>
      <c r="AC21" s="95">
        <v>4.6269999999999998</v>
      </c>
      <c r="AD21" s="95">
        <v>20.085999999999999</v>
      </c>
      <c r="AE21" s="96">
        <v>75.287000000000006</v>
      </c>
      <c r="AF21" s="95">
        <v>0</v>
      </c>
      <c r="AG21" s="95">
        <v>0</v>
      </c>
    </row>
    <row r="22" spans="1:33" ht="16" x14ac:dyDescent="0.2">
      <c r="A22" s="18">
        <v>0.15</v>
      </c>
      <c r="B22">
        <v>0.12</v>
      </c>
      <c r="C22">
        <v>58.484000000000002</v>
      </c>
      <c r="D22">
        <v>41.396000000000001</v>
      </c>
      <c r="E22">
        <v>0</v>
      </c>
      <c r="H22"/>
      <c r="I22"/>
      <c r="K22"/>
      <c r="L22"/>
      <c r="N22"/>
      <c r="O22"/>
      <c r="Q22"/>
      <c r="R22"/>
      <c r="T22"/>
      <c r="AB22" s="87">
        <v>0.2</v>
      </c>
      <c r="AC22" s="88">
        <v>4.3230000000000004</v>
      </c>
      <c r="AD22" s="88">
        <v>16.724</v>
      </c>
      <c r="AE22" s="89">
        <v>78.61</v>
      </c>
      <c r="AF22" s="88">
        <v>0.34300000000000003</v>
      </c>
      <c r="AG22" s="88">
        <v>0</v>
      </c>
    </row>
    <row r="23" spans="1:33" ht="16" x14ac:dyDescent="0.2">
      <c r="A23" s="18">
        <v>0.15</v>
      </c>
      <c r="B23">
        <v>0</v>
      </c>
      <c r="C23">
        <v>67.882999999999996</v>
      </c>
      <c r="D23">
        <v>32.116999999999997</v>
      </c>
      <c r="E23">
        <v>0</v>
      </c>
      <c r="H23"/>
      <c r="I23"/>
      <c r="K23"/>
      <c r="L23"/>
      <c r="N23"/>
      <c r="O23"/>
      <c r="Q23"/>
      <c r="R23"/>
      <c r="T23"/>
      <c r="AB23" s="87">
        <v>0.21</v>
      </c>
      <c r="AC23" s="88">
        <v>4.3230000000000004</v>
      </c>
      <c r="AD23" s="88">
        <v>13.577</v>
      </c>
      <c r="AE23" s="89">
        <v>80.266999999999996</v>
      </c>
      <c r="AF23" s="88">
        <v>1.833</v>
      </c>
      <c r="AG23" s="88">
        <v>0</v>
      </c>
    </row>
    <row r="24" spans="1:33" ht="16" x14ac:dyDescent="0.2">
      <c r="A24" s="18">
        <v>0.15</v>
      </c>
      <c r="B24">
        <v>1.117</v>
      </c>
      <c r="C24">
        <v>37.097000000000001</v>
      </c>
      <c r="D24">
        <v>61.786999999999999</v>
      </c>
      <c r="E24">
        <v>0</v>
      </c>
      <c r="H24"/>
      <c r="I24"/>
      <c r="K24"/>
      <c r="L24"/>
      <c r="N24"/>
      <c r="O24"/>
      <c r="Q24"/>
      <c r="R24"/>
      <c r="T24"/>
      <c r="AB24" s="87">
        <v>0.22</v>
      </c>
      <c r="AC24" s="88">
        <v>4.274</v>
      </c>
      <c r="AD24" s="88">
        <v>10.724</v>
      </c>
      <c r="AE24" s="89">
        <v>80.540999999999997</v>
      </c>
      <c r="AF24" s="88">
        <v>4.46</v>
      </c>
      <c r="AG24" s="88">
        <v>0</v>
      </c>
    </row>
    <row r="25" spans="1:33" ht="16" x14ac:dyDescent="0.2">
      <c r="A25" s="18">
        <v>0.15</v>
      </c>
      <c r="B25">
        <v>0</v>
      </c>
      <c r="C25">
        <v>46.07</v>
      </c>
      <c r="D25">
        <v>53.93</v>
      </c>
      <c r="E25">
        <v>0</v>
      </c>
      <c r="H25"/>
      <c r="I25"/>
      <c r="K25"/>
      <c r="L25"/>
      <c r="N25"/>
      <c r="O25"/>
      <c r="Q25"/>
      <c r="R25"/>
      <c r="T25"/>
      <c r="AB25" s="87">
        <v>0.23</v>
      </c>
      <c r="AC25" s="88">
        <v>4.274</v>
      </c>
      <c r="AD25" s="88">
        <v>7.1559999999999997</v>
      </c>
      <c r="AE25" s="89">
        <v>80.247</v>
      </c>
      <c r="AF25" s="88">
        <v>8.3230000000000004</v>
      </c>
      <c r="AG25" s="88">
        <v>0</v>
      </c>
    </row>
    <row r="26" spans="1:33" ht="16" x14ac:dyDescent="0.2">
      <c r="A26" s="18">
        <v>0.15</v>
      </c>
      <c r="B26">
        <v>0.125</v>
      </c>
      <c r="C26">
        <v>37.156999999999996</v>
      </c>
      <c r="D26">
        <v>62.718000000000004</v>
      </c>
      <c r="E26">
        <v>0</v>
      </c>
      <c r="H26"/>
      <c r="I26"/>
      <c r="K26"/>
      <c r="L26"/>
      <c r="N26"/>
      <c r="O26"/>
      <c r="Q26"/>
      <c r="R26"/>
      <c r="T26"/>
      <c r="AB26" s="94">
        <v>0.24</v>
      </c>
      <c r="AC26" s="95">
        <v>4.2539999999999996</v>
      </c>
      <c r="AD26" s="95">
        <v>3.323</v>
      </c>
      <c r="AE26" s="96">
        <v>79.394000000000005</v>
      </c>
      <c r="AF26" s="95">
        <v>12.635999999999999</v>
      </c>
      <c r="AG26" s="95">
        <v>0.39200000000000002</v>
      </c>
    </row>
    <row r="27" spans="1:33" ht="16" x14ac:dyDescent="0.2">
      <c r="A27" s="18">
        <v>0.15</v>
      </c>
      <c r="B27">
        <v>0</v>
      </c>
      <c r="C27">
        <v>43.313000000000002</v>
      </c>
      <c r="D27">
        <v>56.686999999999998</v>
      </c>
      <c r="E27">
        <v>0</v>
      </c>
      <c r="H27"/>
      <c r="I27"/>
      <c r="K27"/>
      <c r="L27"/>
      <c r="N27"/>
      <c r="O27"/>
      <c r="Q27"/>
      <c r="R27"/>
      <c r="T27"/>
      <c r="AB27" s="87">
        <v>0.25</v>
      </c>
      <c r="AC27" s="88">
        <v>4.2249999999999996</v>
      </c>
      <c r="AD27" s="88">
        <v>0.92100000000000004</v>
      </c>
      <c r="AE27" s="89">
        <v>78.179000000000002</v>
      </c>
      <c r="AF27" s="88">
        <v>13.999000000000001</v>
      </c>
      <c r="AG27" s="88">
        <v>2.6760000000000002</v>
      </c>
    </row>
    <row r="28" spans="1:33" ht="16" x14ac:dyDescent="0.2">
      <c r="A28" s="18">
        <v>0.15</v>
      </c>
      <c r="B28">
        <v>0</v>
      </c>
      <c r="C28">
        <v>42.54</v>
      </c>
      <c r="D28">
        <v>57.46</v>
      </c>
      <c r="E28">
        <v>0</v>
      </c>
      <c r="H28"/>
      <c r="I28"/>
      <c r="K28"/>
      <c r="L28"/>
      <c r="N28"/>
      <c r="O28"/>
      <c r="Q28"/>
      <c r="R28"/>
      <c r="T28"/>
      <c r="AB28" s="94">
        <v>0.26</v>
      </c>
      <c r="AC28" s="95">
        <v>4.2149999999999999</v>
      </c>
      <c r="AD28" s="95">
        <v>8.7999999999999995E-2</v>
      </c>
      <c r="AE28" s="96">
        <v>76.942999999999998</v>
      </c>
      <c r="AF28" s="95">
        <v>12.577</v>
      </c>
      <c r="AG28" s="95">
        <v>6.1760000000000002</v>
      </c>
    </row>
    <row r="29" spans="1:33" ht="16" x14ac:dyDescent="0.2">
      <c r="A29" s="18">
        <v>0.15</v>
      </c>
      <c r="B29">
        <v>10.795</v>
      </c>
      <c r="C29">
        <v>56.345999999999997</v>
      </c>
      <c r="D29">
        <v>32.859000000000002</v>
      </c>
      <c r="E29">
        <v>0</v>
      </c>
      <c r="H29"/>
      <c r="I29"/>
      <c r="K29"/>
      <c r="L29"/>
      <c r="N29"/>
      <c r="O29"/>
      <c r="Q29"/>
      <c r="R29"/>
      <c r="T29"/>
      <c r="AB29" s="94">
        <v>0.27</v>
      </c>
      <c r="AC29" s="95">
        <v>4.1959999999999997</v>
      </c>
      <c r="AD29" s="95">
        <v>0.01</v>
      </c>
      <c r="AE29" s="96">
        <v>75.718000000000004</v>
      </c>
      <c r="AF29" s="95">
        <v>10.175000000000001</v>
      </c>
      <c r="AG29" s="95">
        <v>9.9009999999999998</v>
      </c>
    </row>
    <row r="30" spans="1:33" ht="16" x14ac:dyDescent="0.2">
      <c r="A30" s="18">
        <v>0.15</v>
      </c>
      <c r="B30">
        <v>0</v>
      </c>
      <c r="C30">
        <v>66.947000000000003</v>
      </c>
      <c r="D30">
        <v>33.052999999999997</v>
      </c>
      <c r="E30">
        <v>0</v>
      </c>
      <c r="H30"/>
      <c r="I30"/>
      <c r="K30"/>
      <c r="L30"/>
      <c r="N30"/>
      <c r="O30"/>
      <c r="Q30"/>
      <c r="R30"/>
      <c r="T30"/>
      <c r="AB30" s="87">
        <v>0.28000000000000003</v>
      </c>
      <c r="AC30" s="88">
        <v>4.1859999999999999</v>
      </c>
      <c r="AD30" s="88">
        <v>0</v>
      </c>
      <c r="AE30" s="89">
        <v>74.472999999999999</v>
      </c>
      <c r="AF30" s="88">
        <v>8.1950000000000003</v>
      </c>
      <c r="AG30" s="88">
        <v>13.146000000000001</v>
      </c>
    </row>
    <row r="31" spans="1:33" ht="16" x14ac:dyDescent="0.2">
      <c r="A31" s="18">
        <v>0.15</v>
      </c>
      <c r="B31">
        <v>0</v>
      </c>
      <c r="C31">
        <v>73.801000000000002</v>
      </c>
      <c r="D31">
        <v>26.199000000000002</v>
      </c>
      <c r="E31">
        <v>0</v>
      </c>
      <c r="H31"/>
      <c r="I31"/>
      <c r="K31"/>
      <c r="L31"/>
      <c r="N31"/>
      <c r="O31"/>
      <c r="Q31"/>
      <c r="R31"/>
      <c r="T31"/>
      <c r="AB31" s="94">
        <v>0.28999999999999998</v>
      </c>
      <c r="AC31" s="95">
        <v>4.1660000000000004</v>
      </c>
      <c r="AD31" s="95">
        <v>0.01</v>
      </c>
      <c r="AE31" s="96">
        <v>73.159000000000006</v>
      </c>
      <c r="AF31" s="95">
        <v>6.7350000000000003</v>
      </c>
      <c r="AG31" s="95">
        <v>15.93</v>
      </c>
    </row>
    <row r="32" spans="1:33" ht="16" x14ac:dyDescent="0.2">
      <c r="A32" s="23">
        <v>0.18</v>
      </c>
      <c r="B32" s="19">
        <v>2.899</v>
      </c>
      <c r="C32" s="19">
        <v>31.401</v>
      </c>
      <c r="D32" s="19">
        <v>65.7</v>
      </c>
      <c r="E32" s="19">
        <v>0</v>
      </c>
      <c r="H32"/>
      <c r="I32"/>
      <c r="K32"/>
      <c r="L32"/>
      <c r="N32"/>
      <c r="O32"/>
      <c r="Q32"/>
      <c r="R32"/>
      <c r="T32"/>
      <c r="AB32" s="94">
        <v>0.3</v>
      </c>
      <c r="AC32" s="95">
        <v>3.8719999999999999</v>
      </c>
      <c r="AD32" s="95">
        <v>0.01</v>
      </c>
      <c r="AE32" s="96">
        <v>72.188999999999993</v>
      </c>
      <c r="AF32" s="95">
        <v>5.8330000000000002</v>
      </c>
      <c r="AG32" s="95">
        <v>18.096</v>
      </c>
    </row>
    <row r="33" spans="1:33" ht="16" x14ac:dyDescent="0.2">
      <c r="A33" s="23">
        <v>0.18</v>
      </c>
      <c r="B33" s="19">
        <v>0</v>
      </c>
      <c r="C33" s="19">
        <v>32.073</v>
      </c>
      <c r="D33" s="19">
        <v>67.927000000000007</v>
      </c>
      <c r="E33" s="19">
        <v>0</v>
      </c>
      <c r="H33"/>
      <c r="I33"/>
      <c r="K33"/>
      <c r="L33"/>
      <c r="N33"/>
      <c r="O33"/>
      <c r="Q33"/>
      <c r="R33"/>
      <c r="T33"/>
      <c r="AB33" s="87">
        <v>0.31</v>
      </c>
      <c r="AC33" s="88">
        <v>3.843</v>
      </c>
      <c r="AD33" s="88">
        <v>0.01</v>
      </c>
      <c r="AE33" s="89">
        <v>70.953999999999994</v>
      </c>
      <c r="AF33" s="88">
        <v>5.5090000000000003</v>
      </c>
      <c r="AG33" s="88">
        <v>19.684000000000001</v>
      </c>
    </row>
    <row r="34" spans="1:33" ht="16" x14ac:dyDescent="0.2">
      <c r="A34" s="23">
        <v>0.18</v>
      </c>
      <c r="B34" s="19">
        <v>0</v>
      </c>
      <c r="C34" s="19">
        <v>37.750999999999998</v>
      </c>
      <c r="D34" s="19">
        <v>62.249000000000002</v>
      </c>
      <c r="E34" s="19">
        <v>0</v>
      </c>
      <c r="H34"/>
      <c r="I34"/>
      <c r="K34"/>
      <c r="L34"/>
      <c r="N34"/>
      <c r="O34"/>
      <c r="Q34"/>
      <c r="R34"/>
      <c r="T34"/>
      <c r="AB34" s="94">
        <v>0.32</v>
      </c>
      <c r="AC34" s="95">
        <v>3.823</v>
      </c>
      <c r="AD34" s="95">
        <v>2.9000000000000001E-2</v>
      </c>
      <c r="AE34" s="96">
        <v>69.748000000000005</v>
      </c>
      <c r="AF34" s="95">
        <v>5.6269999999999998</v>
      </c>
      <c r="AG34" s="95">
        <v>20.771999999999998</v>
      </c>
    </row>
    <row r="35" spans="1:33" ht="16" x14ac:dyDescent="0.2">
      <c r="A35" s="23">
        <v>0.18</v>
      </c>
      <c r="B35" s="19">
        <v>0</v>
      </c>
      <c r="C35" s="19">
        <v>20.879000000000001</v>
      </c>
      <c r="D35" s="19">
        <v>79.120999999999995</v>
      </c>
      <c r="E35" s="19">
        <v>0</v>
      </c>
      <c r="H35"/>
      <c r="I35"/>
      <c r="K35"/>
      <c r="L35"/>
      <c r="N35"/>
      <c r="O35"/>
      <c r="Q35"/>
      <c r="R35"/>
      <c r="T35"/>
      <c r="AB35" s="94">
        <v>0.33</v>
      </c>
      <c r="AC35" s="95">
        <v>3.794</v>
      </c>
      <c r="AD35" s="95">
        <v>3.9E-2</v>
      </c>
      <c r="AE35" s="96">
        <v>68.572000000000003</v>
      </c>
      <c r="AF35" s="95">
        <v>6.0190000000000001</v>
      </c>
      <c r="AG35" s="95">
        <v>21.576000000000001</v>
      </c>
    </row>
    <row r="36" spans="1:33" ht="16" x14ac:dyDescent="0.2">
      <c r="A36" s="23">
        <v>0.18</v>
      </c>
      <c r="B36" s="19">
        <v>0</v>
      </c>
      <c r="C36" s="19">
        <v>17.475999999999999</v>
      </c>
      <c r="D36" s="19">
        <v>82.524000000000001</v>
      </c>
      <c r="E36" s="19">
        <v>0</v>
      </c>
      <c r="H36"/>
      <c r="I36"/>
      <c r="K36"/>
      <c r="L36"/>
      <c r="N36"/>
      <c r="O36"/>
      <c r="Q36"/>
      <c r="R36"/>
      <c r="T36"/>
      <c r="AB36" s="87">
        <v>0.34</v>
      </c>
      <c r="AC36" s="88">
        <v>3.7839999999999998</v>
      </c>
      <c r="AD36" s="88">
        <v>3.9E-2</v>
      </c>
      <c r="AE36" s="89">
        <v>67.415000000000006</v>
      </c>
      <c r="AF36" s="88">
        <v>6.6369999999999996</v>
      </c>
      <c r="AG36" s="88">
        <v>22.125</v>
      </c>
    </row>
    <row r="37" spans="1:33" ht="16" x14ac:dyDescent="0.2">
      <c r="A37" s="23">
        <v>0.18</v>
      </c>
      <c r="B37" s="19">
        <v>0</v>
      </c>
      <c r="C37" s="19">
        <v>18.213999999999999</v>
      </c>
      <c r="D37" s="19">
        <v>81.786000000000001</v>
      </c>
      <c r="E37" s="19">
        <v>0</v>
      </c>
      <c r="AB37" s="94">
        <v>0.35</v>
      </c>
      <c r="AC37" s="95">
        <v>3.7639999999999998</v>
      </c>
      <c r="AD37" s="95">
        <v>3.9E-2</v>
      </c>
      <c r="AE37" s="96">
        <v>66.337000000000003</v>
      </c>
      <c r="AF37" s="95">
        <v>7.4109999999999996</v>
      </c>
      <c r="AG37" s="95">
        <v>22.449000000000002</v>
      </c>
    </row>
    <row r="38" spans="1:33" ht="16" x14ac:dyDescent="0.2">
      <c r="A38" s="18">
        <v>0.2</v>
      </c>
      <c r="B38">
        <v>0</v>
      </c>
      <c r="C38">
        <v>12.811</v>
      </c>
      <c r="D38">
        <v>87.188999999999993</v>
      </c>
      <c r="E38">
        <v>0</v>
      </c>
      <c r="AB38" s="94">
        <v>0.36</v>
      </c>
      <c r="AC38" s="95">
        <v>3.7349999999999999</v>
      </c>
      <c r="AD38" s="95">
        <v>5.8999999999999997E-2</v>
      </c>
      <c r="AE38" s="96">
        <v>65.228999999999999</v>
      </c>
      <c r="AF38" s="95">
        <v>8.2249999999999996</v>
      </c>
      <c r="AG38" s="95">
        <v>22.753</v>
      </c>
    </row>
    <row r="39" spans="1:33" ht="16" x14ac:dyDescent="0.2">
      <c r="A39" s="18">
        <v>0.2</v>
      </c>
      <c r="B39">
        <v>0</v>
      </c>
      <c r="C39">
        <v>12.164999999999999</v>
      </c>
      <c r="D39">
        <v>87.834999999999994</v>
      </c>
      <c r="E39">
        <v>0</v>
      </c>
      <c r="AB39" s="87">
        <v>0.37</v>
      </c>
      <c r="AC39" s="88">
        <v>3.7250000000000001</v>
      </c>
      <c r="AD39" s="88">
        <v>4.9000000000000002E-2</v>
      </c>
      <c r="AE39" s="89">
        <v>64.248999999999995</v>
      </c>
      <c r="AF39" s="88">
        <v>8.9209999999999994</v>
      </c>
      <c r="AG39" s="88">
        <v>23.056999999999999</v>
      </c>
    </row>
    <row r="40" spans="1:33" ht="16" x14ac:dyDescent="0.2">
      <c r="A40" s="18">
        <v>0.2</v>
      </c>
      <c r="B40">
        <v>0</v>
      </c>
      <c r="C40">
        <v>12.085000000000001</v>
      </c>
      <c r="D40">
        <v>87.915000000000006</v>
      </c>
      <c r="E40">
        <v>0</v>
      </c>
      <c r="AB40" s="94">
        <v>0.38</v>
      </c>
      <c r="AC40" s="95">
        <v>3.7149999999999999</v>
      </c>
      <c r="AD40" s="95">
        <v>4.9000000000000002E-2</v>
      </c>
      <c r="AE40" s="96">
        <v>63.484000000000002</v>
      </c>
      <c r="AF40" s="95">
        <v>9.391</v>
      </c>
      <c r="AG40" s="95">
        <v>23.36</v>
      </c>
    </row>
    <row r="41" spans="1:33" ht="16" x14ac:dyDescent="0.2">
      <c r="A41" s="18">
        <v>0.2</v>
      </c>
      <c r="B41">
        <v>0</v>
      </c>
      <c r="C41">
        <v>10.513999999999999</v>
      </c>
      <c r="D41">
        <v>89.486000000000004</v>
      </c>
      <c r="E41">
        <v>0</v>
      </c>
      <c r="AB41" s="94">
        <v>0.39</v>
      </c>
      <c r="AC41" s="95">
        <v>3.6859999999999999</v>
      </c>
      <c r="AD41" s="95">
        <v>6.9000000000000006E-2</v>
      </c>
      <c r="AE41" s="96">
        <v>62.68</v>
      </c>
      <c r="AF41" s="95">
        <v>9.8320000000000007</v>
      </c>
      <c r="AG41" s="95">
        <v>23.733000000000001</v>
      </c>
    </row>
    <row r="42" spans="1:33" ht="16" x14ac:dyDescent="0.2">
      <c r="A42" s="18">
        <v>0.2</v>
      </c>
      <c r="B42">
        <v>0</v>
      </c>
      <c r="C42">
        <v>6.6749999999999998</v>
      </c>
      <c r="D42">
        <v>93.325000000000003</v>
      </c>
      <c r="E42">
        <v>0</v>
      </c>
      <c r="AB42" s="87">
        <v>0.4</v>
      </c>
      <c r="AC42" s="88">
        <v>3.411</v>
      </c>
      <c r="AD42" s="88">
        <v>5.8999999999999997E-2</v>
      </c>
      <c r="AE42" s="89">
        <v>62.151000000000003</v>
      </c>
      <c r="AF42" s="88">
        <v>10.313000000000001</v>
      </c>
      <c r="AG42" s="88">
        <v>24.065999999999999</v>
      </c>
    </row>
    <row r="43" spans="1:33" ht="16" x14ac:dyDescent="0.2">
      <c r="A43" s="21">
        <v>0.21</v>
      </c>
      <c r="B43" s="19">
        <v>0</v>
      </c>
      <c r="C43" s="19">
        <v>2.4630000000000001</v>
      </c>
      <c r="D43" s="19">
        <v>97.537000000000006</v>
      </c>
      <c r="E43" s="19">
        <v>0</v>
      </c>
      <c r="AB43" s="94">
        <v>0.41</v>
      </c>
      <c r="AC43" s="95">
        <v>3.3919999999999999</v>
      </c>
      <c r="AD43" s="95">
        <v>6.9000000000000006E-2</v>
      </c>
      <c r="AE43" s="96">
        <v>61.375999999999998</v>
      </c>
      <c r="AF43" s="95">
        <v>10.666</v>
      </c>
      <c r="AG43" s="95">
        <v>24.498000000000001</v>
      </c>
    </row>
    <row r="44" spans="1:33" ht="16" x14ac:dyDescent="0.2">
      <c r="A44" s="21">
        <v>0.21</v>
      </c>
      <c r="B44" s="19">
        <v>0</v>
      </c>
      <c r="C44" s="19">
        <v>8.7270000000000003</v>
      </c>
      <c r="D44" s="19">
        <v>91.272999999999996</v>
      </c>
      <c r="E44" s="19">
        <v>0</v>
      </c>
      <c r="AB44" s="94">
        <v>0.42</v>
      </c>
      <c r="AC44" s="95">
        <v>3.3620000000000001</v>
      </c>
      <c r="AD44" s="95">
        <v>8.7999999999999995E-2</v>
      </c>
      <c r="AE44" s="96">
        <v>60.533000000000001</v>
      </c>
      <c r="AF44" s="95">
        <v>11.097</v>
      </c>
      <c r="AG44" s="95">
        <v>24.919</v>
      </c>
    </row>
    <row r="45" spans="1:33" ht="16" x14ac:dyDescent="0.2">
      <c r="A45" s="21">
        <v>0.21</v>
      </c>
      <c r="B45" s="19">
        <v>0</v>
      </c>
      <c r="C45" s="19">
        <v>1.9750000000000001</v>
      </c>
      <c r="D45" s="19">
        <v>98.025000000000006</v>
      </c>
      <c r="E45" s="19">
        <v>0</v>
      </c>
      <c r="AB45" s="87">
        <v>0.43</v>
      </c>
      <c r="AC45" s="88">
        <v>3.343</v>
      </c>
      <c r="AD45" s="88">
        <v>9.8000000000000004E-2</v>
      </c>
      <c r="AE45" s="89">
        <v>59.749000000000002</v>
      </c>
      <c r="AF45" s="88">
        <v>11.478999999999999</v>
      </c>
      <c r="AG45" s="88">
        <v>25.331</v>
      </c>
    </row>
    <row r="46" spans="1:33" ht="16" x14ac:dyDescent="0.2">
      <c r="A46" s="21">
        <v>0.21</v>
      </c>
      <c r="B46" s="19">
        <v>0</v>
      </c>
      <c r="C46" s="19">
        <v>2.4660000000000002</v>
      </c>
      <c r="D46" s="19">
        <v>97.534000000000006</v>
      </c>
      <c r="E46" s="19">
        <v>0</v>
      </c>
      <c r="AB46" s="94">
        <v>0.44</v>
      </c>
      <c r="AC46" s="95">
        <v>3.323</v>
      </c>
      <c r="AD46" s="95">
        <v>8.7999999999999995E-2</v>
      </c>
      <c r="AE46" s="96">
        <v>59.014000000000003</v>
      </c>
      <c r="AF46" s="95">
        <v>11.705</v>
      </c>
      <c r="AG46" s="95">
        <v>25.87</v>
      </c>
    </row>
    <row r="47" spans="1:33" ht="16" x14ac:dyDescent="0.2">
      <c r="A47" s="21">
        <v>0.21</v>
      </c>
      <c r="B47" s="19">
        <v>0</v>
      </c>
      <c r="C47" s="19">
        <v>10.382</v>
      </c>
      <c r="D47" s="19">
        <v>89.617999999999995</v>
      </c>
      <c r="E47" s="19">
        <v>0</v>
      </c>
      <c r="AB47" s="94">
        <v>0.45</v>
      </c>
      <c r="AC47" s="95">
        <v>3.3039999999999998</v>
      </c>
      <c r="AD47" s="95">
        <v>0.108</v>
      </c>
      <c r="AE47" s="96">
        <v>58.347000000000001</v>
      </c>
      <c r="AF47" s="95">
        <v>11.891</v>
      </c>
      <c r="AG47" s="95">
        <v>26.35</v>
      </c>
    </row>
    <row r="48" spans="1:33" ht="16" x14ac:dyDescent="0.2">
      <c r="A48" s="18">
        <v>0.22</v>
      </c>
      <c r="B48">
        <v>0</v>
      </c>
      <c r="C48">
        <v>0.23699999999999999</v>
      </c>
      <c r="D48">
        <v>99.644000000000005</v>
      </c>
      <c r="E48">
        <v>0.11899999999999999</v>
      </c>
      <c r="AB48" s="87">
        <v>0.46</v>
      </c>
      <c r="AC48" s="88">
        <v>3.294</v>
      </c>
      <c r="AD48" s="88">
        <v>0.108</v>
      </c>
      <c r="AE48" s="89">
        <v>57.591999999999999</v>
      </c>
      <c r="AF48" s="88">
        <v>12.106999999999999</v>
      </c>
      <c r="AG48" s="88">
        <v>26.899000000000001</v>
      </c>
    </row>
    <row r="49" spans="1:33" ht="16" x14ac:dyDescent="0.2">
      <c r="A49" s="18">
        <v>0.22</v>
      </c>
      <c r="B49">
        <v>0</v>
      </c>
      <c r="C49">
        <v>7.2270000000000003</v>
      </c>
      <c r="D49">
        <v>92.772999999999996</v>
      </c>
      <c r="E49">
        <v>0</v>
      </c>
      <c r="AB49" s="94">
        <v>0.47</v>
      </c>
      <c r="AC49" s="95">
        <v>3.274</v>
      </c>
      <c r="AD49" s="95">
        <v>0.127</v>
      </c>
      <c r="AE49" s="96">
        <v>56.887</v>
      </c>
      <c r="AF49" s="95">
        <v>12.303000000000001</v>
      </c>
      <c r="AG49" s="95">
        <v>27.408999999999999</v>
      </c>
    </row>
    <row r="50" spans="1:33" ht="16" x14ac:dyDescent="0.2">
      <c r="A50" s="18">
        <v>0.22</v>
      </c>
      <c r="B50">
        <v>0</v>
      </c>
      <c r="C50">
        <v>3.9169999999999998</v>
      </c>
      <c r="D50">
        <v>96.082999999999998</v>
      </c>
      <c r="E50">
        <v>0</v>
      </c>
      <c r="AB50" s="94">
        <v>0.48</v>
      </c>
      <c r="AC50" s="95">
        <v>3.2549999999999999</v>
      </c>
      <c r="AD50" s="95">
        <v>0.11799999999999999</v>
      </c>
      <c r="AE50" s="96">
        <v>56.259</v>
      </c>
      <c r="AF50" s="95">
        <v>12.371</v>
      </c>
      <c r="AG50" s="95">
        <v>27.997</v>
      </c>
    </row>
    <row r="51" spans="1:33" ht="16" x14ac:dyDescent="0.2">
      <c r="A51" s="17">
        <v>0.22</v>
      </c>
      <c r="B51">
        <v>0</v>
      </c>
      <c r="C51">
        <v>7.8849999999999998</v>
      </c>
      <c r="D51">
        <v>92.114999999999995</v>
      </c>
      <c r="E51">
        <v>0</v>
      </c>
      <c r="AB51" s="94">
        <v>0.49</v>
      </c>
      <c r="AC51" s="95">
        <v>3.1269999999999998</v>
      </c>
      <c r="AD51" s="95">
        <v>0.23499999999999999</v>
      </c>
      <c r="AE51" s="96">
        <v>55.612000000000002</v>
      </c>
      <c r="AF51" s="95">
        <v>12.499000000000001</v>
      </c>
      <c r="AG51" s="95">
        <v>28.527000000000001</v>
      </c>
    </row>
    <row r="52" spans="1:33" ht="16" x14ac:dyDescent="0.2">
      <c r="A52" s="18">
        <v>0.22</v>
      </c>
      <c r="B52">
        <v>0</v>
      </c>
      <c r="C52">
        <v>2.2890000000000001</v>
      </c>
      <c r="D52">
        <v>97.710999999999999</v>
      </c>
      <c r="E52">
        <v>0</v>
      </c>
      <c r="AB52" s="94">
        <v>0.5</v>
      </c>
      <c r="AC52" s="95">
        <v>3.0880000000000001</v>
      </c>
      <c r="AD52" s="95">
        <v>0.27400000000000002</v>
      </c>
      <c r="AE52" s="96">
        <v>55.052999999999997</v>
      </c>
      <c r="AF52" s="95">
        <v>12.478999999999999</v>
      </c>
      <c r="AG52" s="95">
        <v>29.105</v>
      </c>
    </row>
    <row r="53" spans="1:33" ht="16" x14ac:dyDescent="0.2">
      <c r="A53" s="21">
        <v>0.23</v>
      </c>
      <c r="B53" s="19">
        <v>0</v>
      </c>
      <c r="C53" s="19">
        <v>4.7679999999999998</v>
      </c>
      <c r="D53" s="19">
        <v>95.231999999999999</v>
      </c>
      <c r="E53" s="19">
        <v>0</v>
      </c>
      <c r="AB53" s="94">
        <v>0.51</v>
      </c>
      <c r="AC53" s="95">
        <v>3.0680000000000001</v>
      </c>
      <c r="AD53" s="95">
        <v>0.27400000000000002</v>
      </c>
      <c r="AE53" s="96">
        <v>54.475000000000001</v>
      </c>
      <c r="AF53" s="95">
        <v>12.528</v>
      </c>
      <c r="AG53" s="95">
        <v>29.654</v>
      </c>
    </row>
    <row r="54" spans="1:33" ht="16" x14ac:dyDescent="0.2">
      <c r="A54" s="21">
        <v>0.23</v>
      </c>
      <c r="B54" s="19">
        <v>0</v>
      </c>
      <c r="C54" s="19">
        <v>0</v>
      </c>
      <c r="D54" s="19">
        <v>99.876999999999995</v>
      </c>
      <c r="E54" s="19">
        <v>0.123</v>
      </c>
      <c r="AB54" s="94">
        <v>0.52</v>
      </c>
      <c r="AC54" s="95">
        <v>2.9510000000000001</v>
      </c>
      <c r="AD54" s="95">
        <v>0.127</v>
      </c>
      <c r="AE54" s="96">
        <v>54.131999999999998</v>
      </c>
      <c r="AF54" s="95">
        <v>12.518000000000001</v>
      </c>
      <c r="AG54" s="95">
        <v>30.271999999999998</v>
      </c>
    </row>
    <row r="55" spans="1:33" ht="16" x14ac:dyDescent="0.2">
      <c r="A55" s="21">
        <v>0.23</v>
      </c>
      <c r="B55" s="19">
        <v>0</v>
      </c>
      <c r="C55" s="19">
        <v>3.9460000000000002</v>
      </c>
      <c r="D55" s="19">
        <v>96.054000000000002</v>
      </c>
      <c r="E55" s="19">
        <v>0</v>
      </c>
      <c r="AB55" s="94">
        <v>0.53</v>
      </c>
      <c r="AC55" s="95">
        <v>2.931</v>
      </c>
      <c r="AD55" s="95">
        <v>0.14699999999999999</v>
      </c>
      <c r="AE55" s="96">
        <v>53.593000000000004</v>
      </c>
      <c r="AF55" s="95">
        <v>12.489000000000001</v>
      </c>
      <c r="AG55" s="95">
        <v>30.84</v>
      </c>
    </row>
    <row r="56" spans="1:33" ht="16" x14ac:dyDescent="0.2">
      <c r="A56" s="21">
        <v>0.23</v>
      </c>
      <c r="B56" s="19">
        <v>0</v>
      </c>
      <c r="C56" s="19">
        <v>4.3739999999999997</v>
      </c>
      <c r="D56" s="19">
        <v>95.626000000000005</v>
      </c>
      <c r="E56" s="19">
        <v>0</v>
      </c>
      <c r="AB56" s="94">
        <v>0.54</v>
      </c>
      <c r="AC56" s="95">
        <v>2.911</v>
      </c>
      <c r="AD56" s="95">
        <v>0.14699999999999999</v>
      </c>
      <c r="AE56" s="96">
        <v>53.043999999999997</v>
      </c>
      <c r="AF56" s="95">
        <v>12.499000000000001</v>
      </c>
      <c r="AG56" s="95">
        <v>31.399000000000001</v>
      </c>
    </row>
    <row r="57" spans="1:33" ht="16" x14ac:dyDescent="0.2">
      <c r="A57" s="21">
        <v>0.23</v>
      </c>
      <c r="B57" s="19">
        <v>0</v>
      </c>
      <c r="C57" s="19">
        <v>0</v>
      </c>
      <c r="D57" s="19">
        <v>100</v>
      </c>
      <c r="E57" s="19">
        <v>0</v>
      </c>
      <c r="AB57" s="94">
        <v>0.55000000000000004</v>
      </c>
      <c r="AC57" s="95">
        <v>2.8919999999999999</v>
      </c>
      <c r="AD57" s="95">
        <v>0.157</v>
      </c>
      <c r="AE57" s="96">
        <v>52.543999999999997</v>
      </c>
      <c r="AF57" s="95">
        <v>12.499000000000001</v>
      </c>
      <c r="AG57" s="95">
        <v>31.908999999999999</v>
      </c>
    </row>
    <row r="58" spans="1:33" ht="16" x14ac:dyDescent="0.2">
      <c r="A58" s="18">
        <v>0.25</v>
      </c>
      <c r="B58">
        <v>0</v>
      </c>
      <c r="C58">
        <v>0</v>
      </c>
      <c r="D58">
        <v>89.605999999999995</v>
      </c>
      <c r="E58">
        <v>10.394</v>
      </c>
      <c r="AB58" s="94">
        <v>0.56000000000000005</v>
      </c>
      <c r="AC58" s="95">
        <v>2.7839999999999998</v>
      </c>
      <c r="AD58" s="95">
        <v>0.255</v>
      </c>
      <c r="AE58" s="96">
        <v>51.984999999999999</v>
      </c>
      <c r="AF58" s="95">
        <v>12.577</v>
      </c>
      <c r="AG58" s="95">
        <v>32.399000000000001</v>
      </c>
    </row>
    <row r="59" spans="1:33" ht="16" x14ac:dyDescent="0.2">
      <c r="A59" s="18">
        <v>0.25</v>
      </c>
      <c r="B59">
        <v>0</v>
      </c>
      <c r="C59">
        <v>0</v>
      </c>
      <c r="D59">
        <v>98.673000000000002</v>
      </c>
      <c r="E59">
        <v>1.327</v>
      </c>
      <c r="AB59" s="94">
        <v>0.56999999999999995</v>
      </c>
      <c r="AC59" s="95">
        <v>2.7639999999999998</v>
      </c>
      <c r="AD59" s="95">
        <v>0.26500000000000001</v>
      </c>
      <c r="AE59" s="96">
        <v>51.475000000000001</v>
      </c>
      <c r="AF59" s="95">
        <v>12.606999999999999</v>
      </c>
      <c r="AG59" s="95">
        <v>32.889000000000003</v>
      </c>
    </row>
    <row r="60" spans="1:33" ht="16" x14ac:dyDescent="0.2">
      <c r="A60" s="18">
        <v>0.25</v>
      </c>
      <c r="B60">
        <v>0</v>
      </c>
      <c r="C60">
        <v>0</v>
      </c>
      <c r="D60">
        <v>99.876999999999995</v>
      </c>
      <c r="E60">
        <v>0.123</v>
      </c>
      <c r="AB60" s="94">
        <v>0.57999999999999996</v>
      </c>
      <c r="AC60" s="95">
        <v>2.7349999999999999</v>
      </c>
      <c r="AD60" s="95">
        <v>0.28399999999999997</v>
      </c>
      <c r="AE60" s="96">
        <v>50.956000000000003</v>
      </c>
      <c r="AF60" s="95">
        <v>12.656000000000001</v>
      </c>
      <c r="AG60" s="95">
        <v>33.369</v>
      </c>
    </row>
    <row r="61" spans="1:33" ht="16" x14ac:dyDescent="0.2">
      <c r="A61" s="18">
        <v>0.25</v>
      </c>
      <c r="B61">
        <v>0</v>
      </c>
      <c r="C61">
        <v>0</v>
      </c>
      <c r="D61">
        <v>98.531000000000006</v>
      </c>
      <c r="E61">
        <v>1.4690000000000001</v>
      </c>
      <c r="AB61" s="94">
        <v>0.59</v>
      </c>
      <c r="AC61" s="95">
        <v>2.706</v>
      </c>
      <c r="AD61" s="95">
        <v>0.314</v>
      </c>
      <c r="AE61" s="96">
        <v>50.445999999999998</v>
      </c>
      <c r="AF61" s="95">
        <v>12.705</v>
      </c>
      <c r="AG61" s="95">
        <v>33.83</v>
      </c>
    </row>
    <row r="62" spans="1:33" ht="16" x14ac:dyDescent="0.2">
      <c r="A62" s="18">
        <v>0.25</v>
      </c>
      <c r="B62">
        <v>0</v>
      </c>
      <c r="C62">
        <v>0</v>
      </c>
      <c r="D62">
        <v>98.543999999999997</v>
      </c>
      <c r="E62">
        <v>1.456</v>
      </c>
      <c r="AB62" s="94">
        <v>0.6</v>
      </c>
      <c r="AC62" s="95">
        <v>2.6960000000000002</v>
      </c>
      <c r="AD62" s="95">
        <v>0.30399999999999999</v>
      </c>
      <c r="AE62" s="96">
        <v>49.966000000000001</v>
      </c>
      <c r="AF62" s="95">
        <v>12.705</v>
      </c>
      <c r="AG62" s="95">
        <v>34.33</v>
      </c>
    </row>
    <row r="63" spans="1:33" x14ac:dyDescent="0.15">
      <c r="A63" s="23">
        <v>0.28000000000000003</v>
      </c>
      <c r="B63" s="19">
        <v>0</v>
      </c>
      <c r="C63" s="19">
        <v>0</v>
      </c>
      <c r="D63" s="19">
        <v>94.742999999999995</v>
      </c>
      <c r="E63" s="19">
        <v>5.2569999999999997</v>
      </c>
    </row>
    <row r="64" spans="1:33" x14ac:dyDescent="0.15">
      <c r="A64" s="23">
        <v>0.28000000000000003</v>
      </c>
      <c r="B64" s="19">
        <v>0</v>
      </c>
      <c r="C64" s="19">
        <v>0</v>
      </c>
      <c r="D64" s="19">
        <v>93.659000000000006</v>
      </c>
      <c r="E64" s="19">
        <v>6.3410000000000002</v>
      </c>
    </row>
    <row r="65" spans="1:5" x14ac:dyDescent="0.15">
      <c r="A65" s="23">
        <v>0.28000000000000003</v>
      </c>
      <c r="B65" s="19">
        <v>0</v>
      </c>
      <c r="C65" s="19">
        <v>0</v>
      </c>
      <c r="D65" s="19">
        <v>94.673000000000002</v>
      </c>
      <c r="E65" s="19">
        <v>5.327</v>
      </c>
    </row>
    <row r="66" spans="1:5" x14ac:dyDescent="0.15">
      <c r="A66" s="23">
        <v>0.28000000000000003</v>
      </c>
      <c r="B66" s="19">
        <v>0</v>
      </c>
      <c r="C66" s="19">
        <v>0</v>
      </c>
      <c r="D66" s="19">
        <v>97.59</v>
      </c>
      <c r="E66" s="19">
        <v>2.41</v>
      </c>
    </row>
    <row r="67" spans="1:5" x14ac:dyDescent="0.15">
      <c r="A67" s="23">
        <v>0.28000000000000003</v>
      </c>
      <c r="B67" s="19">
        <v>0</v>
      </c>
      <c r="C67" s="19">
        <v>0</v>
      </c>
      <c r="D67" s="19">
        <v>94.251000000000005</v>
      </c>
      <c r="E67" s="19">
        <v>5.7489999999999997</v>
      </c>
    </row>
    <row r="68" spans="1:5" x14ac:dyDescent="0.15">
      <c r="A68" s="18">
        <v>0.31</v>
      </c>
      <c r="B68">
        <v>0</v>
      </c>
      <c r="C68">
        <v>0</v>
      </c>
      <c r="D68">
        <v>95.221000000000004</v>
      </c>
      <c r="E68">
        <v>4.7789999999999999</v>
      </c>
    </row>
    <row r="69" spans="1:5" x14ac:dyDescent="0.15">
      <c r="A69" s="18">
        <v>0.31</v>
      </c>
      <c r="B69">
        <v>0</v>
      </c>
      <c r="C69">
        <v>0</v>
      </c>
      <c r="D69">
        <v>90.337999999999994</v>
      </c>
      <c r="E69">
        <v>9.6620000000000008</v>
      </c>
    </row>
    <row r="70" spans="1:5" x14ac:dyDescent="0.15">
      <c r="A70" s="18">
        <v>0.31</v>
      </c>
      <c r="B70">
        <v>0</v>
      </c>
      <c r="C70">
        <v>0</v>
      </c>
      <c r="D70">
        <v>91.304000000000002</v>
      </c>
      <c r="E70">
        <v>8.6959999999999997</v>
      </c>
    </row>
    <row r="71" spans="1:5" x14ac:dyDescent="0.15">
      <c r="A71" s="18">
        <v>0.31</v>
      </c>
      <c r="B71">
        <v>0</v>
      </c>
      <c r="C71">
        <v>0</v>
      </c>
      <c r="D71">
        <v>96.111999999999995</v>
      </c>
      <c r="E71">
        <v>3.8879999999999999</v>
      </c>
    </row>
    <row r="72" spans="1:5" x14ac:dyDescent="0.15">
      <c r="A72" s="18">
        <v>0.31</v>
      </c>
      <c r="B72">
        <v>0</v>
      </c>
      <c r="C72">
        <v>0</v>
      </c>
      <c r="D72">
        <v>86.918999999999997</v>
      </c>
      <c r="E72">
        <v>12.592000000000001</v>
      </c>
    </row>
    <row r="73" spans="1:5" x14ac:dyDescent="0.15">
      <c r="A73" s="18">
        <v>0.31</v>
      </c>
      <c r="B73">
        <v>0</v>
      </c>
      <c r="C73">
        <v>0</v>
      </c>
      <c r="D73">
        <v>92.736000000000004</v>
      </c>
      <c r="E73">
        <v>7.2640000000000002</v>
      </c>
    </row>
    <row r="74" spans="1:5" x14ac:dyDescent="0.15">
      <c r="A74" s="23">
        <v>0.34</v>
      </c>
      <c r="B74" s="19">
        <v>0</v>
      </c>
      <c r="C74" s="19">
        <v>0</v>
      </c>
      <c r="D74" s="19">
        <v>90.841999999999999</v>
      </c>
      <c r="E74" s="19">
        <v>9.1579999999999995</v>
      </c>
    </row>
    <row r="75" spans="1:5" x14ac:dyDescent="0.15">
      <c r="A75" s="23">
        <v>0.34</v>
      </c>
      <c r="B75" s="19">
        <v>0</v>
      </c>
      <c r="C75" s="19">
        <v>0</v>
      </c>
      <c r="D75" s="19">
        <v>87.923000000000002</v>
      </c>
      <c r="E75" s="19">
        <v>12.077</v>
      </c>
    </row>
    <row r="76" spans="1:5" x14ac:dyDescent="0.15">
      <c r="A76" s="23">
        <v>0.34</v>
      </c>
      <c r="B76" s="19">
        <v>0</v>
      </c>
      <c r="C76" s="19">
        <v>0</v>
      </c>
      <c r="D76" s="19">
        <v>87.828000000000003</v>
      </c>
      <c r="E76" s="19">
        <v>12.172000000000001</v>
      </c>
    </row>
    <row r="77" spans="1:5" x14ac:dyDescent="0.15">
      <c r="A77" s="23">
        <v>0.34</v>
      </c>
      <c r="B77" s="19">
        <v>0</v>
      </c>
      <c r="C77" s="19">
        <v>0</v>
      </c>
      <c r="D77" s="19">
        <v>92.873999999999995</v>
      </c>
      <c r="E77" s="19">
        <v>6.8879999999999999</v>
      </c>
    </row>
    <row r="78" spans="1:5" x14ac:dyDescent="0.15">
      <c r="A78" s="23">
        <v>0.34</v>
      </c>
      <c r="B78" s="19">
        <v>0</v>
      </c>
      <c r="C78" s="19">
        <v>0</v>
      </c>
      <c r="D78" s="19">
        <v>93.563999999999993</v>
      </c>
      <c r="E78" s="19">
        <v>4.7679999999999998</v>
      </c>
    </row>
    <row r="79" spans="1:5" x14ac:dyDescent="0.15">
      <c r="A79" s="23">
        <v>0.34</v>
      </c>
      <c r="B79" s="19">
        <v>0</v>
      </c>
      <c r="C79" s="19">
        <v>0</v>
      </c>
      <c r="D79" s="19">
        <v>89.32</v>
      </c>
      <c r="E79" s="19">
        <v>10.68</v>
      </c>
    </row>
    <row r="80" spans="1:5" x14ac:dyDescent="0.15">
      <c r="A80" s="18">
        <v>0.37</v>
      </c>
      <c r="B80">
        <v>0</v>
      </c>
      <c r="C80">
        <v>0</v>
      </c>
      <c r="D80">
        <v>84.158000000000001</v>
      </c>
      <c r="E80">
        <v>14.48</v>
      </c>
    </row>
    <row r="81" spans="1:5" x14ac:dyDescent="0.15">
      <c r="A81" s="18">
        <v>0.37</v>
      </c>
      <c r="B81">
        <v>0</v>
      </c>
      <c r="C81">
        <v>0</v>
      </c>
      <c r="D81">
        <v>84.454999999999998</v>
      </c>
      <c r="E81">
        <v>14.076000000000001</v>
      </c>
    </row>
    <row r="82" spans="1:5" x14ac:dyDescent="0.15">
      <c r="A82" s="18">
        <v>0.37</v>
      </c>
      <c r="B82">
        <v>0</v>
      </c>
      <c r="C82">
        <v>0</v>
      </c>
      <c r="D82">
        <v>85.644999999999996</v>
      </c>
      <c r="E82">
        <v>13.016999999999999</v>
      </c>
    </row>
    <row r="83" spans="1:5" x14ac:dyDescent="0.15">
      <c r="A83" s="18">
        <v>0.37</v>
      </c>
      <c r="B83">
        <v>0</v>
      </c>
      <c r="C83">
        <v>0</v>
      </c>
      <c r="D83">
        <v>82.117000000000004</v>
      </c>
      <c r="E83">
        <v>15.571999999999999</v>
      </c>
    </row>
    <row r="84" spans="1:5" x14ac:dyDescent="0.15">
      <c r="A84" s="18">
        <v>0.37</v>
      </c>
      <c r="B84">
        <v>0</v>
      </c>
      <c r="C84">
        <v>0</v>
      </c>
      <c r="D84">
        <v>86.537999999999997</v>
      </c>
      <c r="E84">
        <v>12.26</v>
      </c>
    </row>
    <row r="85" spans="1:5" x14ac:dyDescent="0.15">
      <c r="A85" s="23">
        <v>0.4</v>
      </c>
      <c r="B85" s="19">
        <v>0</v>
      </c>
      <c r="C85" s="19">
        <v>0</v>
      </c>
      <c r="D85" s="19">
        <v>80.518000000000001</v>
      </c>
      <c r="E85" s="19">
        <v>19.481999999999999</v>
      </c>
    </row>
    <row r="86" spans="1:5" x14ac:dyDescent="0.15">
      <c r="A86" s="23">
        <v>0.4</v>
      </c>
      <c r="B86" s="19">
        <v>0</v>
      </c>
      <c r="C86" s="19">
        <v>0</v>
      </c>
      <c r="D86" s="19">
        <v>69.400000000000006</v>
      </c>
      <c r="E86" s="19">
        <v>29.253</v>
      </c>
    </row>
    <row r="87" spans="1:5" x14ac:dyDescent="0.15">
      <c r="A87" s="23">
        <v>0.4</v>
      </c>
      <c r="B87" s="19">
        <v>0</v>
      </c>
      <c r="C87" s="19">
        <v>0</v>
      </c>
      <c r="D87" s="19">
        <v>73.366</v>
      </c>
      <c r="E87" s="19">
        <v>17.756</v>
      </c>
    </row>
    <row r="88" spans="1:5" x14ac:dyDescent="0.15">
      <c r="A88" s="23">
        <v>0.4</v>
      </c>
      <c r="B88" s="19">
        <v>0</v>
      </c>
      <c r="C88" s="19">
        <v>0</v>
      </c>
      <c r="D88" s="19">
        <v>74.447000000000003</v>
      </c>
      <c r="E88" s="19">
        <v>21.99</v>
      </c>
    </row>
    <row r="89" spans="1:5" x14ac:dyDescent="0.15">
      <c r="A89" s="23">
        <v>0.4</v>
      </c>
      <c r="B89" s="19">
        <v>0</v>
      </c>
      <c r="C89" s="19">
        <v>0</v>
      </c>
      <c r="D89" s="19">
        <v>68.956999999999994</v>
      </c>
      <c r="E89" s="19">
        <v>28.834</v>
      </c>
    </row>
    <row r="90" spans="1:5" x14ac:dyDescent="0.15">
      <c r="A90" s="23">
        <v>0.4</v>
      </c>
      <c r="B90" s="19">
        <v>0</v>
      </c>
      <c r="C90" s="19">
        <v>0</v>
      </c>
      <c r="D90" s="19">
        <v>59.828000000000003</v>
      </c>
      <c r="E90" s="19">
        <v>37.960999999999999</v>
      </c>
    </row>
    <row r="91" spans="1:5" x14ac:dyDescent="0.15">
      <c r="A91" s="23">
        <v>0.4</v>
      </c>
      <c r="B91" s="19">
        <v>0</v>
      </c>
      <c r="C91" s="19">
        <v>0</v>
      </c>
      <c r="D91" s="19">
        <v>75.453000000000003</v>
      </c>
      <c r="E91" s="19">
        <v>22.611999999999998</v>
      </c>
    </row>
    <row r="92" spans="1:5" x14ac:dyDescent="0.15">
      <c r="A92" s="23">
        <v>0.4</v>
      </c>
      <c r="B92" s="19">
        <v>0</v>
      </c>
      <c r="C92" s="19">
        <v>0</v>
      </c>
      <c r="D92" s="19">
        <v>83.332999999999998</v>
      </c>
      <c r="E92" s="19">
        <v>15.074</v>
      </c>
    </row>
    <row r="93" spans="1:5" x14ac:dyDescent="0.15">
      <c r="A93" s="23">
        <v>0.4</v>
      </c>
      <c r="B93" s="19">
        <v>0</v>
      </c>
      <c r="C93" s="19">
        <v>0</v>
      </c>
      <c r="D93" s="19">
        <v>78.888999999999996</v>
      </c>
      <c r="E93" s="19">
        <v>18.395</v>
      </c>
    </row>
    <row r="94" spans="1:5" x14ac:dyDescent="0.15">
      <c r="A94" s="23">
        <v>0.4</v>
      </c>
      <c r="B94" s="19">
        <v>0</v>
      </c>
      <c r="C94" s="19">
        <v>0</v>
      </c>
      <c r="D94" s="19">
        <v>31.033999999999999</v>
      </c>
      <c r="E94" s="19">
        <v>68.17</v>
      </c>
    </row>
    <row r="95" spans="1:5" x14ac:dyDescent="0.15">
      <c r="A95" s="23">
        <v>0.4</v>
      </c>
      <c r="B95" s="19">
        <v>0</v>
      </c>
      <c r="C95" s="19">
        <v>0</v>
      </c>
      <c r="D95" s="19">
        <v>76.277000000000001</v>
      </c>
      <c r="E95" s="19">
        <v>17.032</v>
      </c>
    </row>
    <row r="96" spans="1:5" x14ac:dyDescent="0.15">
      <c r="A96" s="23">
        <v>0.4</v>
      </c>
      <c r="B96" s="19">
        <v>0</v>
      </c>
      <c r="C96" s="19">
        <v>0</v>
      </c>
      <c r="D96" s="19">
        <v>74.233000000000004</v>
      </c>
      <c r="E96" s="19">
        <v>22.454000000000001</v>
      </c>
    </row>
    <row r="97" spans="1:5" x14ac:dyDescent="0.15">
      <c r="A97" s="18">
        <v>0.43</v>
      </c>
      <c r="B97">
        <v>0</v>
      </c>
      <c r="C97">
        <v>0</v>
      </c>
      <c r="D97">
        <v>56.472999999999999</v>
      </c>
      <c r="E97">
        <v>31.073</v>
      </c>
    </row>
    <row r="98" spans="1:5" x14ac:dyDescent="0.15">
      <c r="A98" s="18">
        <v>0.43</v>
      </c>
      <c r="B98">
        <v>0</v>
      </c>
      <c r="C98">
        <v>0</v>
      </c>
      <c r="D98">
        <v>67.364999999999995</v>
      </c>
      <c r="E98">
        <v>30.295999999999999</v>
      </c>
    </row>
    <row r="99" spans="1:5" x14ac:dyDescent="0.15">
      <c r="A99" s="17">
        <v>0.43</v>
      </c>
      <c r="B99">
        <v>0</v>
      </c>
      <c r="C99">
        <v>0</v>
      </c>
      <c r="D99">
        <v>63.325000000000003</v>
      </c>
      <c r="E99">
        <v>30.806999999999999</v>
      </c>
    </row>
    <row r="100" spans="1:5" x14ac:dyDescent="0.15">
      <c r="A100" s="17">
        <v>0.43</v>
      </c>
      <c r="B100">
        <v>0</v>
      </c>
      <c r="C100">
        <v>0</v>
      </c>
      <c r="D100">
        <v>67.73</v>
      </c>
      <c r="E100">
        <v>30.061</v>
      </c>
    </row>
    <row r="101" spans="1:5" x14ac:dyDescent="0.15">
      <c r="A101" s="17">
        <v>0.43</v>
      </c>
      <c r="B101">
        <v>0</v>
      </c>
      <c r="C101">
        <v>0</v>
      </c>
      <c r="D101">
        <v>54.688000000000002</v>
      </c>
      <c r="E101">
        <v>40.985999999999997</v>
      </c>
    </row>
    <row r="102" spans="1:5" x14ac:dyDescent="0.15">
      <c r="A102" s="17">
        <v>0.43</v>
      </c>
      <c r="B102">
        <v>0</v>
      </c>
      <c r="C102">
        <v>0</v>
      </c>
      <c r="D102">
        <v>66.747</v>
      </c>
      <c r="E102">
        <v>27.931999999999999</v>
      </c>
    </row>
    <row r="103" spans="1:5" x14ac:dyDescent="0.15">
      <c r="A103" s="17">
        <v>0.43</v>
      </c>
      <c r="B103">
        <v>0</v>
      </c>
      <c r="C103">
        <v>0</v>
      </c>
      <c r="D103">
        <v>60.048999999999999</v>
      </c>
      <c r="E103">
        <v>35.932000000000002</v>
      </c>
    </row>
    <row r="104" spans="1:5" x14ac:dyDescent="0.15">
      <c r="A104" s="17">
        <v>0.43</v>
      </c>
      <c r="B104">
        <v>0</v>
      </c>
      <c r="C104">
        <v>0</v>
      </c>
      <c r="D104">
        <v>62.454000000000001</v>
      </c>
      <c r="E104">
        <v>29.161999999999999</v>
      </c>
    </row>
    <row r="105" spans="1:5" x14ac:dyDescent="0.15">
      <c r="A105" s="17">
        <v>0.43</v>
      </c>
      <c r="B105">
        <v>0</v>
      </c>
      <c r="C105">
        <v>0</v>
      </c>
      <c r="D105">
        <v>62.319000000000003</v>
      </c>
      <c r="E105">
        <v>30.675999999999998</v>
      </c>
    </row>
    <row r="106" spans="1:5" x14ac:dyDescent="0.15">
      <c r="A106" s="17">
        <v>0.43</v>
      </c>
      <c r="B106">
        <v>0</v>
      </c>
      <c r="C106">
        <v>0</v>
      </c>
      <c r="D106">
        <v>62.963000000000001</v>
      </c>
      <c r="E106">
        <v>30.37</v>
      </c>
    </row>
    <row r="107" spans="1:5" x14ac:dyDescent="0.15">
      <c r="A107" s="17">
        <v>0.43</v>
      </c>
      <c r="B107">
        <v>0</v>
      </c>
      <c r="C107">
        <v>0</v>
      </c>
      <c r="D107">
        <v>58.561999999999998</v>
      </c>
      <c r="E107">
        <v>32.026000000000003</v>
      </c>
    </row>
    <row r="108" spans="1:5" x14ac:dyDescent="0.15">
      <c r="A108" s="17">
        <v>0.43</v>
      </c>
      <c r="B108">
        <v>0</v>
      </c>
      <c r="C108">
        <v>0</v>
      </c>
      <c r="D108">
        <v>49.517000000000003</v>
      </c>
      <c r="E108">
        <v>46.497999999999998</v>
      </c>
    </row>
    <row r="109" spans="1:5" x14ac:dyDescent="0.15">
      <c r="A109" s="17">
        <v>0.43</v>
      </c>
      <c r="B109">
        <v>0</v>
      </c>
      <c r="C109">
        <v>0</v>
      </c>
      <c r="D109">
        <v>67.826999999999998</v>
      </c>
      <c r="E109">
        <v>28.331</v>
      </c>
    </row>
    <row r="110" spans="1:5" x14ac:dyDescent="0.15">
      <c r="A110" s="17">
        <v>0.43</v>
      </c>
      <c r="B110">
        <v>0</v>
      </c>
      <c r="C110">
        <v>0</v>
      </c>
      <c r="D110">
        <v>66.947999999999993</v>
      </c>
      <c r="E110">
        <v>27.382000000000001</v>
      </c>
    </row>
    <row r="111" spans="1:5" x14ac:dyDescent="0.15">
      <c r="A111" s="17">
        <v>0.43</v>
      </c>
      <c r="B111">
        <v>0</v>
      </c>
      <c r="C111">
        <v>0</v>
      </c>
      <c r="D111">
        <v>62.847000000000001</v>
      </c>
      <c r="E111">
        <v>29.673999999999999</v>
      </c>
    </row>
    <row r="112" spans="1:5" x14ac:dyDescent="0.15">
      <c r="A112" s="17">
        <v>0.43</v>
      </c>
      <c r="B112">
        <v>0</v>
      </c>
      <c r="C112">
        <v>0</v>
      </c>
      <c r="D112">
        <v>56.610999999999997</v>
      </c>
      <c r="E112">
        <v>37.139000000000003</v>
      </c>
    </row>
    <row r="113" spans="1:5" x14ac:dyDescent="0.15">
      <c r="A113" s="21">
        <v>0.46</v>
      </c>
      <c r="B113" s="19">
        <v>0</v>
      </c>
      <c r="C113" s="19">
        <v>0</v>
      </c>
      <c r="D113" s="19">
        <v>62.280999999999999</v>
      </c>
      <c r="E113" s="19">
        <v>34.837000000000003</v>
      </c>
    </row>
    <row r="114" spans="1:5" x14ac:dyDescent="0.15">
      <c r="A114" s="21">
        <v>0.46</v>
      </c>
      <c r="B114" s="19">
        <v>0</v>
      </c>
      <c r="C114" s="19">
        <v>0</v>
      </c>
      <c r="D114" s="19">
        <v>13.74</v>
      </c>
      <c r="E114" s="19">
        <v>86.132000000000005</v>
      </c>
    </row>
    <row r="115" spans="1:5" x14ac:dyDescent="0.15">
      <c r="A115" s="21">
        <v>0.46</v>
      </c>
      <c r="B115" s="19">
        <v>0</v>
      </c>
      <c r="C115" s="19">
        <v>0</v>
      </c>
      <c r="D115" s="19">
        <v>57.465000000000003</v>
      </c>
      <c r="E115" s="19">
        <v>39.146999999999998</v>
      </c>
    </row>
    <row r="116" spans="1:5" x14ac:dyDescent="0.15">
      <c r="A116" s="21">
        <v>0.46</v>
      </c>
      <c r="B116" s="19">
        <v>0</v>
      </c>
      <c r="C116" s="19">
        <v>0</v>
      </c>
      <c r="D116" s="19">
        <v>55.201999999999998</v>
      </c>
      <c r="E116" s="19">
        <v>39.78</v>
      </c>
    </row>
    <row r="117" spans="1:5" x14ac:dyDescent="0.15">
      <c r="A117" s="21">
        <v>0.46</v>
      </c>
      <c r="B117" s="19">
        <v>0</v>
      </c>
      <c r="C117" s="19">
        <v>0</v>
      </c>
      <c r="D117" s="19">
        <v>55.16</v>
      </c>
      <c r="E117" s="19">
        <v>38.206000000000003</v>
      </c>
    </row>
  </sheetData>
  <sortState xmlns:xlrd2="http://schemas.microsoft.com/office/spreadsheetml/2017/richdata2" ref="AB2:AG119">
    <sortCondition ref="AB2:AB119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71D98-E40C-0941-B152-D328B72E659F}">
  <dimension ref="A1:O87"/>
  <sheetViews>
    <sheetView topLeftCell="A36" zoomScale="173" zoomScaleNormal="150" workbookViewId="0">
      <selection activeCell="D55" sqref="D55"/>
    </sheetView>
  </sheetViews>
  <sheetFormatPr baseColWidth="10" defaultRowHeight="13" x14ac:dyDescent="0.15"/>
  <cols>
    <col min="2" max="2" width="14" style="6" customWidth="1"/>
    <col min="3" max="3" width="10.33203125" customWidth="1"/>
    <col min="5" max="5" width="14" customWidth="1"/>
    <col min="6" max="6" width="10.1640625" customWidth="1"/>
  </cols>
  <sheetData>
    <row r="1" spans="1:15" s="4" customFormat="1" x14ac:dyDescent="0.15">
      <c r="A1" s="4" t="s">
        <v>10</v>
      </c>
      <c r="B1" s="5" t="s">
        <v>97</v>
      </c>
      <c r="C1" s="4" t="s">
        <v>98</v>
      </c>
      <c r="D1" s="4" t="s">
        <v>99</v>
      </c>
      <c r="E1" s="4" t="s">
        <v>102</v>
      </c>
      <c r="F1" s="4" t="s">
        <v>176</v>
      </c>
      <c r="G1" s="4" t="s">
        <v>101</v>
      </c>
      <c r="H1" s="4" t="s">
        <v>70</v>
      </c>
      <c r="I1" s="4" t="s">
        <v>69</v>
      </c>
      <c r="J1" s="4" t="s">
        <v>71</v>
      </c>
      <c r="K1" s="4" t="s">
        <v>72</v>
      </c>
      <c r="L1" s="4" t="s">
        <v>73</v>
      </c>
      <c r="M1" s="4" t="s">
        <v>84</v>
      </c>
      <c r="N1" s="4" t="s">
        <v>103</v>
      </c>
      <c r="O1" s="4" t="s">
        <v>104</v>
      </c>
    </row>
    <row r="2" spans="1:15" x14ac:dyDescent="0.15">
      <c r="A2">
        <v>0.46000000000000008</v>
      </c>
      <c r="B2" s="6">
        <f>Means!Z2</f>
        <v>0</v>
      </c>
      <c r="C2">
        <f>COUNTIF(Runs_Soft!A$2:A$117,Fig10ab!A2)</f>
        <v>5</v>
      </c>
      <c r="D2">
        <f>C2-5</f>
        <v>0</v>
      </c>
      <c r="E2" s="6">
        <f>B2</f>
        <v>0</v>
      </c>
      <c r="F2" s="6">
        <f>E2/C2</f>
        <v>0</v>
      </c>
      <c r="G2" s="6">
        <f>C2-E2</f>
        <v>5</v>
      </c>
      <c r="H2">
        <f>COUNTIF(Runs_Soft!$AA2:$AA6,H$1)</f>
        <v>0</v>
      </c>
      <c r="I2">
        <f>COUNTIF(Runs_Soft!$AA2:$AA6,I$1)</f>
        <v>5</v>
      </c>
      <c r="J2">
        <f>COUNTIF(Runs_Soft!$AA2:$AA6,J$1)</f>
        <v>0</v>
      </c>
      <c r="K2">
        <f>COUNTIF(Runs_Soft!$AA2:$AA6,K$1)</f>
        <v>0</v>
      </c>
      <c r="L2">
        <f>COUNTIF(Runs_Soft!$AA2:$AA6,L$1)</f>
        <v>0</v>
      </c>
      <c r="M2">
        <f>COUNTIF(Runs_Soft!$AA2:$AA6,M$1)</f>
        <v>0</v>
      </c>
      <c r="N2" s="6">
        <f>SUM(I2:M2)-G2</f>
        <v>0</v>
      </c>
    </row>
    <row r="3" spans="1:15" x14ac:dyDescent="0.15">
      <c r="A3">
        <v>0.43</v>
      </c>
      <c r="B3" s="6">
        <f>Means!Z3</f>
        <v>1</v>
      </c>
      <c r="C3">
        <f>COUNTIF(Runs_Soft!A$2:A$117,Fig10ab!A3)</f>
        <v>16</v>
      </c>
      <c r="D3">
        <f t="shared" ref="D3:D19" si="0">C3-5</f>
        <v>11</v>
      </c>
      <c r="E3" s="7">
        <f>COUNTIF(Runs_Soft!AA7:AA22,"S")</f>
        <v>5</v>
      </c>
      <c r="F3" s="3">
        <f t="shared" ref="F3:F19" si="1">E3/C3</f>
        <v>0.3125</v>
      </c>
      <c r="G3" s="6">
        <f t="shared" ref="G3:G19" si="2">C3-E3</f>
        <v>11</v>
      </c>
      <c r="H3">
        <f>COUNTIF(Runs_Soft!$AA7:$AA22,H$1)</f>
        <v>5</v>
      </c>
      <c r="I3">
        <f>COUNTIF(Runs_Soft!$AA7:$AA22,I$1)</f>
        <v>11</v>
      </c>
      <c r="J3">
        <f>COUNTIF(Runs_Soft!$AA7:$AA22,J$1)</f>
        <v>0</v>
      </c>
      <c r="K3">
        <f>COUNTIF(Runs_Soft!$AA7:$AA22,K$1)</f>
        <v>0</v>
      </c>
      <c r="L3">
        <f>COUNTIF(Runs_Soft!$AA7:$AA22,L$1)</f>
        <v>0</v>
      </c>
      <c r="M3">
        <f>COUNTIF(Runs_Soft!$AA7:$AA22,M$1)</f>
        <v>0</v>
      </c>
      <c r="N3" s="6">
        <f t="shared" ref="N3:N19" si="3">SUM(I3:M3)-G3</f>
        <v>0</v>
      </c>
    </row>
    <row r="4" spans="1:15" x14ac:dyDescent="0.15">
      <c r="A4">
        <v>0.4</v>
      </c>
      <c r="B4" s="6">
        <f>Means!Z4</f>
        <v>2</v>
      </c>
      <c r="C4">
        <f>COUNTIF(Runs_Soft!A$2:A$117,Fig10ab!A4)</f>
        <v>12</v>
      </c>
      <c r="D4">
        <f t="shared" si="0"/>
        <v>7</v>
      </c>
      <c r="E4" s="7">
        <f>COUNTIF(Runs_Soft!AA23:AA34,"S")</f>
        <v>5</v>
      </c>
      <c r="F4" s="3">
        <f t="shared" si="1"/>
        <v>0.41666666666666669</v>
      </c>
      <c r="G4" s="6">
        <f t="shared" si="2"/>
        <v>7</v>
      </c>
      <c r="H4">
        <f>COUNTIF(Runs_Soft!$AA23:$AA34,H$1)</f>
        <v>5</v>
      </c>
      <c r="I4">
        <f>COUNTIF(Runs_Soft!$AA23:$AA34,I$1)</f>
        <v>7</v>
      </c>
      <c r="J4">
        <f>COUNTIF(Runs_Soft!$AA23:$AA34,J$1)</f>
        <v>0</v>
      </c>
      <c r="K4">
        <f>COUNTIF(Runs_Soft!$AA23:$AA34,K$1)</f>
        <v>0</v>
      </c>
      <c r="L4">
        <f>COUNTIF(Runs_Soft!$AA23:$AA34,L$1)</f>
        <v>0</v>
      </c>
      <c r="M4">
        <f>COUNTIF(Runs_Soft!$AA23:$AA34,M$1)</f>
        <v>0</v>
      </c>
      <c r="N4" s="6">
        <f t="shared" si="3"/>
        <v>0</v>
      </c>
    </row>
    <row r="5" spans="1:15" x14ac:dyDescent="0.15">
      <c r="A5">
        <v>0.37</v>
      </c>
      <c r="B5" s="6">
        <f>Means!Z5</f>
        <v>5</v>
      </c>
      <c r="C5">
        <f>COUNTIF(Runs_Soft!A$2:A$117,Fig10ab!A5)</f>
        <v>5</v>
      </c>
      <c r="D5">
        <f t="shared" si="0"/>
        <v>0</v>
      </c>
      <c r="E5" s="6">
        <f>B5</f>
        <v>5</v>
      </c>
      <c r="F5" s="3">
        <f t="shared" si="1"/>
        <v>1</v>
      </c>
      <c r="G5" s="6">
        <f t="shared" si="2"/>
        <v>0</v>
      </c>
      <c r="H5">
        <f>COUNTIF(Runs_Soft!$AA35:$AA39,H$1)</f>
        <v>5</v>
      </c>
      <c r="I5">
        <f>COUNTIF(Runs_Soft!$AA35:$AA39,I$1)</f>
        <v>0</v>
      </c>
      <c r="J5">
        <f>COUNTIF(Runs_Soft!$AA35:$AA39,J$1)</f>
        <v>0</v>
      </c>
      <c r="K5">
        <f>COUNTIF(Runs_Soft!$AA35:$AA39,K$1)</f>
        <v>0</v>
      </c>
      <c r="L5">
        <f>COUNTIF(Runs_Soft!$AA35:$AA39,L$1)</f>
        <v>0</v>
      </c>
      <c r="M5">
        <f>COUNTIF(Runs_Soft!$AA35:$AA39,M$1)</f>
        <v>0</v>
      </c>
      <c r="N5" s="6">
        <f t="shared" si="3"/>
        <v>0</v>
      </c>
    </row>
    <row r="6" spans="1:15" x14ac:dyDescent="0.15">
      <c r="A6">
        <v>0.34</v>
      </c>
      <c r="B6" s="6">
        <f>Means!Z6</f>
        <v>4</v>
      </c>
      <c r="C6">
        <f>COUNTIF(Runs_Soft!A$2:A$117,Fig10ab!A6)</f>
        <v>6</v>
      </c>
      <c r="D6">
        <f t="shared" si="0"/>
        <v>1</v>
      </c>
      <c r="E6" s="7">
        <f>COUNTIF(Runs_Soft!AA40:AA45,"S")</f>
        <v>5</v>
      </c>
      <c r="F6" s="3">
        <f t="shared" si="1"/>
        <v>0.83333333333333337</v>
      </c>
      <c r="G6" s="6">
        <f t="shared" si="2"/>
        <v>1</v>
      </c>
      <c r="H6">
        <f>COUNTIF(Runs_Soft!$AA40:$AA45,H$1)</f>
        <v>5</v>
      </c>
      <c r="I6">
        <f>COUNTIF(Runs_Soft!$AA40:$AA45,I$1)</f>
        <v>1</v>
      </c>
      <c r="J6">
        <f>COUNTIF(Runs_Soft!$AA40:$AA45,J$1)</f>
        <v>0</v>
      </c>
      <c r="K6">
        <f>COUNTIF(Runs_Soft!$AA40:$AA45,K$1)</f>
        <v>0</v>
      </c>
      <c r="L6">
        <f>COUNTIF(Runs_Soft!$AA40:$AA45,L$1)</f>
        <v>0</v>
      </c>
      <c r="M6">
        <f>COUNTIF(Runs_Soft!$AA40:$AA45,M$1)</f>
        <v>0</v>
      </c>
      <c r="N6" s="6">
        <f t="shared" si="3"/>
        <v>0</v>
      </c>
    </row>
    <row r="7" spans="1:15" x14ac:dyDescent="0.15">
      <c r="A7">
        <v>0.31</v>
      </c>
      <c r="B7" s="6">
        <f>Means!Z7</f>
        <v>4</v>
      </c>
      <c r="C7">
        <f>COUNTIF(Runs_Soft!A$2:A$117,Fig10ab!A7)</f>
        <v>6</v>
      </c>
      <c r="D7">
        <f t="shared" si="0"/>
        <v>1</v>
      </c>
      <c r="E7" s="7">
        <f>COUNTIF(Runs_Soft!AA46:AA51,"S")</f>
        <v>5</v>
      </c>
      <c r="F7" s="3">
        <f t="shared" si="1"/>
        <v>0.83333333333333337</v>
      </c>
      <c r="G7" s="6">
        <f t="shared" si="2"/>
        <v>1</v>
      </c>
      <c r="H7">
        <f>COUNTIF(Runs_Soft!$AA46:$AA51,H$1)</f>
        <v>5</v>
      </c>
      <c r="I7">
        <f>COUNTIF(Runs_Soft!$AA46:$AA51,I$1)</f>
        <v>1</v>
      </c>
      <c r="J7">
        <f>COUNTIF(Runs_Soft!$AA46:$AA51,J$1)</f>
        <v>0</v>
      </c>
      <c r="K7">
        <f>COUNTIF(Runs_Soft!$AA46:$AA51,K$1)</f>
        <v>0</v>
      </c>
      <c r="L7">
        <f>COUNTIF(Runs_Soft!$AA46:$AA51,L$1)</f>
        <v>0</v>
      </c>
      <c r="M7">
        <f>COUNTIF(Runs_Soft!$AA46:$AA51,M$1)</f>
        <v>0</v>
      </c>
      <c r="N7" s="6">
        <f t="shared" si="3"/>
        <v>0</v>
      </c>
    </row>
    <row r="8" spans="1:15" x14ac:dyDescent="0.15">
      <c r="A8">
        <v>0.28000000000000003</v>
      </c>
      <c r="B8" s="6">
        <f>Means!Z8</f>
        <v>5</v>
      </c>
      <c r="C8">
        <f>COUNTIF(Runs_Soft!A$2:A$117,Fig10ab!A8)</f>
        <v>5</v>
      </c>
      <c r="D8">
        <f t="shared" si="0"/>
        <v>0</v>
      </c>
      <c r="E8" s="6">
        <f>B8</f>
        <v>5</v>
      </c>
      <c r="F8" s="3">
        <f t="shared" si="1"/>
        <v>1</v>
      </c>
      <c r="G8" s="6">
        <f t="shared" si="2"/>
        <v>0</v>
      </c>
      <c r="H8">
        <f>COUNTIF(Runs_Soft!$AA52:$AA56,H$1)</f>
        <v>5</v>
      </c>
      <c r="I8">
        <f>COUNTIF(Runs_Soft!$AA52:$AA56,I$1)</f>
        <v>0</v>
      </c>
      <c r="J8">
        <f>COUNTIF(Runs_Soft!$AA52:$AA56,J$1)</f>
        <v>0</v>
      </c>
      <c r="K8">
        <f>COUNTIF(Runs_Soft!$AA52:$AA56,K$1)</f>
        <v>0</v>
      </c>
      <c r="L8">
        <f>COUNTIF(Runs_Soft!$AA52:$AA56,L$1)</f>
        <v>0</v>
      </c>
      <c r="M8">
        <f>COUNTIF(Runs_Soft!$AA52:$AA56,M$1)</f>
        <v>0</v>
      </c>
      <c r="N8" s="6">
        <f t="shared" si="3"/>
        <v>0</v>
      </c>
    </row>
    <row r="9" spans="1:15" x14ac:dyDescent="0.15">
      <c r="A9">
        <v>0.25</v>
      </c>
      <c r="B9" s="6">
        <f>Means!Z9</f>
        <v>5</v>
      </c>
      <c r="C9">
        <f>COUNTIF(Runs_Soft!A$2:A$117,Fig10ab!A9)</f>
        <v>5</v>
      </c>
      <c r="D9">
        <f t="shared" si="0"/>
        <v>0</v>
      </c>
      <c r="E9" s="6">
        <f>B9</f>
        <v>5</v>
      </c>
      <c r="F9" s="3">
        <f t="shared" si="1"/>
        <v>1</v>
      </c>
      <c r="G9" s="6">
        <f t="shared" si="2"/>
        <v>0</v>
      </c>
      <c r="H9">
        <f>COUNTIF(Runs_Soft!$AA57:$AA61,H$1)</f>
        <v>5</v>
      </c>
      <c r="I9">
        <f>COUNTIF(Runs_Soft!$AA57:$AA61,I$1)</f>
        <v>0</v>
      </c>
      <c r="J9">
        <f>COUNTIF(Runs_Soft!$AA57:$AA61,J$1)</f>
        <v>0</v>
      </c>
      <c r="K9">
        <f>COUNTIF(Runs_Soft!$AA57:$AA61,K$1)</f>
        <v>0</v>
      </c>
      <c r="L9">
        <f>COUNTIF(Runs_Soft!$AA57:$AA61,L$1)</f>
        <v>0</v>
      </c>
      <c r="M9">
        <f>COUNTIF(Runs_Soft!$AA57:$AA61,M$1)</f>
        <v>0</v>
      </c>
      <c r="N9" s="6">
        <f t="shared" si="3"/>
        <v>0</v>
      </c>
    </row>
    <row r="10" spans="1:15" x14ac:dyDescent="0.15">
      <c r="A10">
        <v>0.23000000000000004</v>
      </c>
      <c r="B10" s="6">
        <f>Means!Z10</f>
        <v>5</v>
      </c>
      <c r="C10">
        <f>COUNTIF(Runs_Soft!A$2:A$117,Fig10ab!A10)</f>
        <v>5</v>
      </c>
      <c r="D10">
        <f t="shared" si="0"/>
        <v>0</v>
      </c>
      <c r="E10" s="6">
        <f t="shared" ref="E10:E13" si="4">B10</f>
        <v>5</v>
      </c>
      <c r="F10" s="3">
        <f t="shared" si="1"/>
        <v>1</v>
      </c>
      <c r="G10" s="6">
        <f t="shared" si="2"/>
        <v>0</v>
      </c>
      <c r="H10">
        <f>COUNTIF(Runs_Soft!$AA62:$AA66,H$1)</f>
        <v>5</v>
      </c>
      <c r="I10">
        <f>COUNTIF(Runs_Soft!$AA62:$AA66,I$1)</f>
        <v>0</v>
      </c>
      <c r="J10">
        <f>COUNTIF(Runs_Soft!$AA62:$AA66,J$1)</f>
        <v>0</v>
      </c>
      <c r="K10">
        <f>COUNTIF(Runs_Soft!$AA62:$AA66,K$1)</f>
        <v>0</v>
      </c>
      <c r="L10">
        <f>COUNTIF(Runs_Soft!$AA62:$AA66,L$1)</f>
        <v>0</v>
      </c>
      <c r="M10">
        <f>COUNTIF(Runs_Soft!$AA62:$AA66,M$1)</f>
        <v>0</v>
      </c>
      <c r="N10" s="6">
        <f t="shared" si="3"/>
        <v>0</v>
      </c>
    </row>
    <row r="11" spans="1:15" x14ac:dyDescent="0.15">
      <c r="A11">
        <v>0.22000000000000003</v>
      </c>
      <c r="B11" s="6">
        <f>Means!Z11</f>
        <v>5</v>
      </c>
      <c r="C11">
        <f>COUNTIF(Runs_Soft!A$2:A$117,Fig10ab!A11)</f>
        <v>5</v>
      </c>
      <c r="D11">
        <f t="shared" si="0"/>
        <v>0</v>
      </c>
      <c r="E11" s="6">
        <f t="shared" si="4"/>
        <v>5</v>
      </c>
      <c r="F11" s="3">
        <f t="shared" si="1"/>
        <v>1</v>
      </c>
      <c r="G11" s="6">
        <f t="shared" si="2"/>
        <v>0</v>
      </c>
      <c r="H11">
        <f>COUNTIF(Runs_Soft!$AA67:$AA71,H$1)</f>
        <v>5</v>
      </c>
      <c r="I11">
        <f>COUNTIF(Runs_Soft!$AA67:$AA71,I$1)</f>
        <v>0</v>
      </c>
      <c r="J11">
        <f>COUNTIF(Runs_Soft!$AA67:$AA71,J$1)</f>
        <v>0</v>
      </c>
      <c r="K11">
        <f>COUNTIF(Runs_Soft!$AA67:$AA71,K$1)</f>
        <v>0</v>
      </c>
      <c r="L11">
        <f>COUNTIF(Runs_Soft!$AA67:$AA71,L$1)</f>
        <v>0</v>
      </c>
      <c r="M11">
        <f>COUNTIF(Runs_Soft!$AA67:$AA71,M$1)</f>
        <v>0</v>
      </c>
      <c r="N11" s="6">
        <f t="shared" si="3"/>
        <v>0</v>
      </c>
    </row>
    <row r="12" spans="1:15" x14ac:dyDescent="0.15">
      <c r="A12">
        <v>0.21000000000000002</v>
      </c>
      <c r="B12" s="6">
        <f>Means!Z12</f>
        <v>5</v>
      </c>
      <c r="C12">
        <f>COUNTIF(Runs_Soft!A$2:A$117,Fig10ab!A12)</f>
        <v>5</v>
      </c>
      <c r="D12">
        <f t="shared" si="0"/>
        <v>0</v>
      </c>
      <c r="E12" s="6">
        <f t="shared" si="4"/>
        <v>5</v>
      </c>
      <c r="F12" s="3">
        <f t="shared" si="1"/>
        <v>1</v>
      </c>
      <c r="G12" s="6">
        <f t="shared" si="2"/>
        <v>0</v>
      </c>
      <c r="H12">
        <f>COUNTIF(Runs_Soft!$AA72:$AA76,H$1)</f>
        <v>5</v>
      </c>
      <c r="I12">
        <f>COUNTIF(Runs_Soft!$AA72:$AA76,I$1)</f>
        <v>0</v>
      </c>
      <c r="J12">
        <f>COUNTIF(Runs_Soft!$AA72:$AA76,J$1)</f>
        <v>0</v>
      </c>
      <c r="K12">
        <f>COUNTIF(Runs_Soft!$AA72:$AA76,K$1)</f>
        <v>0</v>
      </c>
      <c r="L12">
        <f>COUNTIF(Runs_Soft!$AA72:$AA76,L$1)</f>
        <v>0</v>
      </c>
      <c r="M12">
        <f>COUNTIF(Runs_Soft!$AA72:$AA76,M$1)</f>
        <v>0</v>
      </c>
      <c r="N12" s="6">
        <f t="shared" si="3"/>
        <v>0</v>
      </c>
    </row>
    <row r="13" spans="1:15" x14ac:dyDescent="0.15">
      <c r="A13">
        <v>0.2</v>
      </c>
      <c r="B13" s="6">
        <f>Means!Z13</f>
        <v>5</v>
      </c>
      <c r="C13">
        <f>COUNTIF(Runs_Soft!A$2:A$117,Fig10ab!A13)</f>
        <v>5</v>
      </c>
      <c r="D13">
        <f t="shared" si="0"/>
        <v>0</v>
      </c>
      <c r="E13" s="6">
        <f t="shared" si="4"/>
        <v>5</v>
      </c>
      <c r="F13" s="3">
        <f t="shared" si="1"/>
        <v>1</v>
      </c>
      <c r="G13" s="6">
        <f t="shared" si="2"/>
        <v>0</v>
      </c>
      <c r="H13">
        <f>COUNTIF(Runs_Soft!$AA77:$AA81,H$1)</f>
        <v>5</v>
      </c>
      <c r="I13">
        <f>COUNTIF(Runs_Soft!$AA77:$AA81,I$1)</f>
        <v>0</v>
      </c>
      <c r="J13">
        <f>COUNTIF(Runs_Soft!$AA77:$AA81,J$1)</f>
        <v>0</v>
      </c>
      <c r="K13">
        <f>COUNTIF(Runs_Soft!$AA77:$AA81,K$1)</f>
        <v>0</v>
      </c>
      <c r="L13">
        <f>COUNTIF(Runs_Soft!$AA77:$AA81,L$1)</f>
        <v>0</v>
      </c>
      <c r="M13">
        <f>COUNTIF(Runs_Soft!$AA77:$AA81,M$1)</f>
        <v>0</v>
      </c>
      <c r="N13" s="6">
        <f t="shared" si="3"/>
        <v>0</v>
      </c>
    </row>
    <row r="14" spans="1:15" x14ac:dyDescent="0.15">
      <c r="A14">
        <v>0.18</v>
      </c>
      <c r="B14" s="6">
        <f>Means!Z14</f>
        <v>4</v>
      </c>
      <c r="C14">
        <f>COUNTIF(Runs_Soft!A$2:A$117,Fig10ab!A14)</f>
        <v>6</v>
      </c>
      <c r="D14">
        <f t="shared" si="0"/>
        <v>1</v>
      </c>
      <c r="E14" s="7">
        <f>COUNTIF(Runs_Soft!AA82:AA87,"S")</f>
        <v>5</v>
      </c>
      <c r="F14" s="3">
        <f t="shared" si="1"/>
        <v>0.83333333333333337</v>
      </c>
      <c r="G14" s="6">
        <f t="shared" si="2"/>
        <v>1</v>
      </c>
      <c r="H14">
        <f>COUNTIF(Runs_Soft!$AA82:$AA87,H$1)</f>
        <v>5</v>
      </c>
      <c r="I14">
        <f>COUNTIF(Runs_Soft!$AA82:$AA87,I$1)</f>
        <v>0</v>
      </c>
      <c r="J14">
        <f>COUNTIF(Runs_Soft!$AA82:$AA87,J$1)</f>
        <v>1</v>
      </c>
      <c r="K14">
        <f>COUNTIF(Runs_Soft!$AA82:$AA87,K$1)</f>
        <v>0</v>
      </c>
      <c r="L14">
        <f>COUNTIF(Runs_Soft!$AA82:$AA87,L$1)</f>
        <v>0</v>
      </c>
      <c r="M14">
        <f>COUNTIF(Runs_Soft!$AA82:$AA87,M$1)</f>
        <v>0</v>
      </c>
      <c r="N14" s="6">
        <f t="shared" si="3"/>
        <v>0</v>
      </c>
    </row>
    <row r="15" spans="1:15" x14ac:dyDescent="0.15">
      <c r="A15">
        <v>0.15</v>
      </c>
      <c r="B15" s="6">
        <f>Means!Z15</f>
        <v>2</v>
      </c>
      <c r="C15">
        <f>COUNTIF(Runs_Soft!A$2:A$117,Fig10ab!A15)</f>
        <v>10</v>
      </c>
      <c r="D15">
        <f t="shared" si="0"/>
        <v>5</v>
      </c>
      <c r="E15" s="7">
        <f>COUNTIF(Runs_Soft!AA88:AA97,"S")</f>
        <v>5</v>
      </c>
      <c r="F15" s="3">
        <f t="shared" si="1"/>
        <v>0.5</v>
      </c>
      <c r="G15" s="6">
        <f t="shared" si="2"/>
        <v>5</v>
      </c>
      <c r="H15">
        <f>COUNTIF(Runs_Soft!$AA88:$AA97,H$1)</f>
        <v>5</v>
      </c>
      <c r="I15">
        <f>COUNTIF(Runs_Soft!$AA88:$AA97,I$1)</f>
        <v>0</v>
      </c>
      <c r="J15">
        <f>COUNTIF(Runs_Soft!$AA88:$AA97,J$1)</f>
        <v>0</v>
      </c>
      <c r="K15">
        <f>COUNTIF(Runs_Soft!$AA88:$AA97,K$1)</f>
        <v>5</v>
      </c>
      <c r="L15">
        <f>COUNTIF(Runs_Soft!$AA88:$AA97,L$1)</f>
        <v>0</v>
      </c>
      <c r="M15">
        <f>COUNTIF(Runs_Soft!$AA88:$AA97,M$1)</f>
        <v>0</v>
      </c>
      <c r="N15" s="6">
        <f t="shared" si="3"/>
        <v>0</v>
      </c>
    </row>
    <row r="16" spans="1:15" x14ac:dyDescent="0.15">
      <c r="A16">
        <v>0.12</v>
      </c>
      <c r="B16" s="6">
        <f>Means!Z16</f>
        <v>0</v>
      </c>
      <c r="C16">
        <f>COUNTIF(Runs_Soft!A$2:A$117,Fig10ab!A16)</f>
        <v>5</v>
      </c>
      <c r="D16">
        <v>0</v>
      </c>
      <c r="E16" s="6">
        <f>B16</f>
        <v>0</v>
      </c>
      <c r="F16" s="3">
        <f t="shared" si="1"/>
        <v>0</v>
      </c>
      <c r="G16" s="6">
        <f t="shared" si="2"/>
        <v>5</v>
      </c>
      <c r="H16">
        <f>COUNTIF(Runs_Soft!$AA98:$AA102,H$1)</f>
        <v>0</v>
      </c>
      <c r="I16">
        <f>COUNTIF(Runs_Soft!$AA98:$AA102,I$1)</f>
        <v>0</v>
      </c>
      <c r="J16">
        <f>COUNTIF(Runs_Soft!$AA98:$AA102,J$1)</f>
        <v>1</v>
      </c>
      <c r="K16">
        <f>COUNTIF(Runs_Soft!$AA98:$AA102,K$1)</f>
        <v>4</v>
      </c>
      <c r="L16">
        <f>COUNTIF(Runs_Soft!$AA98:$AA102,L$1)</f>
        <v>0</v>
      </c>
      <c r="M16">
        <f>COUNTIF(Runs_Soft!$AA98:$AA102,M$1)</f>
        <v>0</v>
      </c>
      <c r="N16" s="6">
        <f t="shared" si="3"/>
        <v>0</v>
      </c>
    </row>
    <row r="17" spans="1:15" x14ac:dyDescent="0.15">
      <c r="A17">
        <v>0.09</v>
      </c>
      <c r="B17" s="6">
        <f>Means!Z17</f>
        <v>0</v>
      </c>
      <c r="C17">
        <f>COUNTIF(Runs_Soft!A$2:A$117,Fig10ab!A17)</f>
        <v>5</v>
      </c>
      <c r="D17">
        <f t="shared" si="0"/>
        <v>0</v>
      </c>
      <c r="E17" s="6">
        <f t="shared" ref="E17:E19" si="5">B17</f>
        <v>0</v>
      </c>
      <c r="F17" s="3">
        <f t="shared" si="1"/>
        <v>0</v>
      </c>
      <c r="G17" s="6">
        <f t="shared" si="2"/>
        <v>5</v>
      </c>
      <c r="H17">
        <f>COUNTIF(Runs_Soft!$AA103:$AA107,H$1)</f>
        <v>0</v>
      </c>
      <c r="I17">
        <f>COUNTIF(Runs_Soft!$AA103:$AA107,I$1)</f>
        <v>0</v>
      </c>
      <c r="J17">
        <f>COUNTIF(Runs_Soft!$AA103:$AA107,J$1)</f>
        <v>4</v>
      </c>
      <c r="K17">
        <f>COUNTIF(Runs_Soft!$AA103:$AA107,K$1)</f>
        <v>0</v>
      </c>
      <c r="L17">
        <f>COUNTIF(Runs_Soft!$AA103:$AA107,L$1)</f>
        <v>1</v>
      </c>
      <c r="M17">
        <f>COUNTIF(Runs_Soft!$AA103:$AA107,M$1)</f>
        <v>0</v>
      </c>
      <c r="N17" s="6">
        <f t="shared" si="3"/>
        <v>0</v>
      </c>
    </row>
    <row r="18" spans="1:15" x14ac:dyDescent="0.15">
      <c r="A18">
        <v>0.06</v>
      </c>
      <c r="B18" s="6">
        <f>Means!Z18</f>
        <v>0</v>
      </c>
      <c r="C18">
        <f>COUNTIF(Runs_Soft!A$2:A$117,Fig10ab!A18)</f>
        <v>5</v>
      </c>
      <c r="D18">
        <f t="shared" si="0"/>
        <v>0</v>
      </c>
      <c r="E18" s="6">
        <f t="shared" si="5"/>
        <v>0</v>
      </c>
      <c r="F18" s="3">
        <f t="shared" si="1"/>
        <v>0</v>
      </c>
      <c r="G18" s="6">
        <f t="shared" si="2"/>
        <v>5</v>
      </c>
      <c r="H18">
        <f>COUNTIF(Runs_Soft!$AA108:$AA112,H$1)</f>
        <v>0</v>
      </c>
      <c r="I18">
        <f>COUNTIF(Runs_Soft!$AA108:$AA112,I$1)</f>
        <v>0</v>
      </c>
      <c r="J18">
        <f>COUNTIF(Runs_Soft!$AA108:$AA112,J$1)</f>
        <v>0</v>
      </c>
      <c r="K18">
        <f>COUNTIF(Runs_Soft!$AA108:$AA112,K$1)</f>
        <v>0</v>
      </c>
      <c r="L18">
        <f>COUNTIF(Runs_Soft!$AA108:$AA112,L$1)</f>
        <v>5</v>
      </c>
      <c r="M18">
        <f>COUNTIF(Runs_Soft!$AA108:$AA112,M$1)</f>
        <v>0</v>
      </c>
      <c r="N18" s="6">
        <f t="shared" si="3"/>
        <v>0</v>
      </c>
      <c r="O18" s="7"/>
    </row>
    <row r="19" spans="1:15" x14ac:dyDescent="0.15">
      <c r="A19">
        <v>0.03</v>
      </c>
      <c r="B19" s="6">
        <f>Means!Z19</f>
        <v>0</v>
      </c>
      <c r="C19">
        <f>COUNTIF(Runs_Soft!A$2:A$117,Fig10ab!A19)</f>
        <v>5</v>
      </c>
      <c r="D19">
        <f t="shared" si="0"/>
        <v>0</v>
      </c>
      <c r="E19" s="6">
        <f t="shared" si="5"/>
        <v>0</v>
      </c>
      <c r="F19" s="3">
        <f t="shared" si="1"/>
        <v>0</v>
      </c>
      <c r="G19" s="6">
        <f t="shared" si="2"/>
        <v>5</v>
      </c>
      <c r="I19">
        <f>COUNTIF(Runs_Soft!$AA113:$AA117,I$1)</f>
        <v>0</v>
      </c>
      <c r="J19">
        <f>COUNTIF(Runs_Soft!$AA113:$AA117,J$1)</f>
        <v>0</v>
      </c>
      <c r="K19">
        <f>COUNTIF(Runs_Soft!$AA113:$AA117,K$1)</f>
        <v>0</v>
      </c>
      <c r="L19">
        <f>COUNTIF(Runs_Soft!$AA113:$AA117,L$1)</f>
        <v>0</v>
      </c>
      <c r="M19">
        <f>COUNTIF(Runs_Soft!$AA113:$AA117,M$1)</f>
        <v>5</v>
      </c>
      <c r="N19" s="6">
        <f t="shared" si="3"/>
        <v>0</v>
      </c>
      <c r="O19" s="7"/>
    </row>
    <row r="21" spans="1:15" x14ac:dyDescent="0.15">
      <c r="L21" s="7"/>
      <c r="M21" s="7"/>
    </row>
    <row r="22" spans="1:15" x14ac:dyDescent="0.15">
      <c r="A22" s="4" t="s">
        <v>10</v>
      </c>
      <c r="B22" s="26" t="s">
        <v>176</v>
      </c>
      <c r="C22" s="7" t="s">
        <v>177</v>
      </c>
      <c r="D22" s="7" t="s">
        <v>181</v>
      </c>
      <c r="L22" s="7"/>
    </row>
    <row r="23" spans="1:15" x14ac:dyDescent="0.15">
      <c r="A23">
        <v>0.03</v>
      </c>
      <c r="B23">
        <v>1.4999999999999999E-2</v>
      </c>
      <c r="C23">
        <v>5</v>
      </c>
      <c r="D23" s="6">
        <v>0</v>
      </c>
      <c r="L23" s="7"/>
    </row>
    <row r="24" spans="1:15" x14ac:dyDescent="0.15">
      <c r="A24">
        <v>0.06</v>
      </c>
      <c r="B24">
        <v>1.4999999999999999E-2</v>
      </c>
      <c r="C24">
        <v>5</v>
      </c>
      <c r="D24" s="6">
        <v>0</v>
      </c>
      <c r="L24" s="7"/>
    </row>
    <row r="25" spans="1:15" x14ac:dyDescent="0.15">
      <c r="A25">
        <v>0.09</v>
      </c>
      <c r="B25">
        <v>1.4999999999999999E-2</v>
      </c>
      <c r="C25">
        <v>5</v>
      </c>
      <c r="D25" s="6">
        <v>0</v>
      </c>
      <c r="L25" s="7"/>
    </row>
    <row r="26" spans="1:15" x14ac:dyDescent="0.15">
      <c r="A26">
        <v>0.12</v>
      </c>
      <c r="B26" s="3">
        <v>1.4999999999999999E-2</v>
      </c>
      <c r="C26">
        <v>5</v>
      </c>
      <c r="D26" s="6">
        <v>0</v>
      </c>
      <c r="L26" s="7"/>
    </row>
    <row r="27" spans="1:15" x14ac:dyDescent="0.15">
      <c r="A27">
        <v>0.15</v>
      </c>
      <c r="B27" s="3">
        <v>0.5</v>
      </c>
      <c r="C27">
        <v>10</v>
      </c>
      <c r="D27" s="6">
        <v>2</v>
      </c>
      <c r="L27" s="7"/>
    </row>
    <row r="28" spans="1:15" x14ac:dyDescent="0.15">
      <c r="A28">
        <v>0.18</v>
      </c>
      <c r="B28" s="3">
        <v>0.83333333333333337</v>
      </c>
      <c r="C28">
        <v>6</v>
      </c>
      <c r="D28" s="6">
        <v>4</v>
      </c>
    </row>
    <row r="29" spans="1:15" x14ac:dyDescent="0.15">
      <c r="A29">
        <v>0.2</v>
      </c>
      <c r="B29" s="3">
        <v>1</v>
      </c>
      <c r="C29">
        <v>5</v>
      </c>
      <c r="D29" s="6">
        <v>5</v>
      </c>
    </row>
    <row r="30" spans="1:15" x14ac:dyDescent="0.15">
      <c r="A30">
        <v>0.21000000000000002</v>
      </c>
      <c r="B30" s="3">
        <v>1</v>
      </c>
      <c r="C30">
        <v>5</v>
      </c>
      <c r="D30" s="6">
        <v>5</v>
      </c>
    </row>
    <row r="31" spans="1:15" x14ac:dyDescent="0.15">
      <c r="A31">
        <v>0.22000000000000003</v>
      </c>
      <c r="B31" s="3">
        <v>1</v>
      </c>
      <c r="C31">
        <v>5</v>
      </c>
      <c r="D31" s="6">
        <v>5</v>
      </c>
    </row>
    <row r="32" spans="1:15" x14ac:dyDescent="0.15">
      <c r="A32">
        <v>0.23000000000000004</v>
      </c>
      <c r="B32" s="3">
        <v>1</v>
      </c>
      <c r="C32">
        <v>5</v>
      </c>
      <c r="D32" s="6">
        <v>5</v>
      </c>
    </row>
    <row r="33" spans="1:4" x14ac:dyDescent="0.15">
      <c r="A33">
        <v>0.25</v>
      </c>
      <c r="B33" s="3">
        <v>1</v>
      </c>
      <c r="C33">
        <v>5</v>
      </c>
      <c r="D33" s="6">
        <v>5</v>
      </c>
    </row>
    <row r="34" spans="1:4" x14ac:dyDescent="0.15">
      <c r="A34">
        <v>0.28000000000000003</v>
      </c>
      <c r="B34" s="3">
        <v>1</v>
      </c>
      <c r="C34">
        <v>5</v>
      </c>
      <c r="D34" s="6">
        <v>5</v>
      </c>
    </row>
    <row r="35" spans="1:4" x14ac:dyDescent="0.15">
      <c r="A35">
        <v>0.31</v>
      </c>
      <c r="B35" s="3">
        <v>0.83333333333333337</v>
      </c>
      <c r="C35">
        <v>6</v>
      </c>
      <c r="D35" s="6">
        <v>4</v>
      </c>
    </row>
    <row r="36" spans="1:4" x14ac:dyDescent="0.15">
      <c r="A36">
        <v>0.34</v>
      </c>
      <c r="B36" s="3">
        <v>0.83333333333333337</v>
      </c>
      <c r="C36">
        <v>6</v>
      </c>
      <c r="D36" s="6">
        <v>4</v>
      </c>
    </row>
    <row r="37" spans="1:4" x14ac:dyDescent="0.15">
      <c r="A37">
        <v>0.37</v>
      </c>
      <c r="B37" s="3">
        <v>1</v>
      </c>
      <c r="C37">
        <v>5</v>
      </c>
      <c r="D37" s="6">
        <v>5</v>
      </c>
    </row>
    <row r="38" spans="1:4" x14ac:dyDescent="0.15">
      <c r="A38">
        <v>0.4</v>
      </c>
      <c r="B38" s="3">
        <v>0.41666666666666669</v>
      </c>
      <c r="C38">
        <v>12</v>
      </c>
      <c r="D38" s="6">
        <v>2</v>
      </c>
    </row>
    <row r="39" spans="1:4" x14ac:dyDescent="0.15">
      <c r="A39">
        <v>0.43</v>
      </c>
      <c r="B39" s="3">
        <v>0.3125</v>
      </c>
      <c r="C39">
        <v>16</v>
      </c>
      <c r="D39" s="6">
        <v>1</v>
      </c>
    </row>
    <row r="40" spans="1:4" x14ac:dyDescent="0.15">
      <c r="A40">
        <v>0.46000000000000008</v>
      </c>
      <c r="B40" s="3">
        <v>1.4999999999999999E-2</v>
      </c>
      <c r="C40">
        <v>5</v>
      </c>
      <c r="D40" s="6">
        <v>0</v>
      </c>
    </row>
    <row r="43" spans="1:4" x14ac:dyDescent="0.15">
      <c r="A43" s="7" t="s">
        <v>179</v>
      </c>
      <c r="B43" s="6">
        <v>30</v>
      </c>
      <c r="C43" s="6">
        <f>SUM(D23:D28)</f>
        <v>6</v>
      </c>
    </row>
    <row r="44" spans="1:4" x14ac:dyDescent="0.15">
      <c r="A44" s="7" t="s">
        <v>178</v>
      </c>
      <c r="B44" s="6">
        <v>30</v>
      </c>
      <c r="C44" s="6">
        <f>SUM(D29:D34)</f>
        <v>30</v>
      </c>
    </row>
    <row r="45" spans="1:4" x14ac:dyDescent="0.15">
      <c r="A45" s="7" t="s">
        <v>180</v>
      </c>
      <c r="B45" s="6">
        <v>30</v>
      </c>
      <c r="C45" s="6">
        <f>SUM(D35:D40)</f>
        <v>16</v>
      </c>
    </row>
    <row r="51" spans="2:2" x14ac:dyDescent="0.15">
      <c r="B51"/>
    </row>
    <row r="52" spans="2:2" x14ac:dyDescent="0.15">
      <c r="B52"/>
    </row>
    <row r="53" spans="2:2" x14ac:dyDescent="0.15">
      <c r="B53"/>
    </row>
    <row r="54" spans="2:2" x14ac:dyDescent="0.15">
      <c r="B54"/>
    </row>
    <row r="55" spans="2:2" x14ac:dyDescent="0.15">
      <c r="B55"/>
    </row>
    <row r="56" spans="2:2" x14ac:dyDescent="0.15">
      <c r="B56"/>
    </row>
    <row r="57" spans="2:2" x14ac:dyDescent="0.15">
      <c r="B57"/>
    </row>
    <row r="58" spans="2:2" x14ac:dyDescent="0.15">
      <c r="B58"/>
    </row>
    <row r="59" spans="2:2" x14ac:dyDescent="0.15">
      <c r="B59"/>
    </row>
    <row r="60" spans="2:2" x14ac:dyDescent="0.15">
      <c r="B60"/>
    </row>
    <row r="61" spans="2:2" x14ac:dyDescent="0.15">
      <c r="B61"/>
    </row>
    <row r="62" spans="2:2" x14ac:dyDescent="0.15">
      <c r="B62"/>
    </row>
    <row r="63" spans="2:2" x14ac:dyDescent="0.15">
      <c r="B63"/>
    </row>
    <row r="64" spans="2:2" x14ac:dyDescent="0.15">
      <c r="B64"/>
    </row>
    <row r="65" spans="2:2" x14ac:dyDescent="0.15">
      <c r="B65"/>
    </row>
    <row r="66" spans="2:2" x14ac:dyDescent="0.15">
      <c r="B66"/>
    </row>
    <row r="67" spans="2:2" x14ac:dyDescent="0.15">
      <c r="B67"/>
    </row>
    <row r="68" spans="2:2" x14ac:dyDescent="0.15">
      <c r="B68"/>
    </row>
    <row r="69" spans="2:2" x14ac:dyDescent="0.15">
      <c r="B69"/>
    </row>
    <row r="70" spans="2:2" x14ac:dyDescent="0.15">
      <c r="B70"/>
    </row>
    <row r="71" spans="2:2" x14ac:dyDescent="0.15">
      <c r="B71"/>
    </row>
    <row r="72" spans="2:2" x14ac:dyDescent="0.15">
      <c r="B72"/>
    </row>
    <row r="73" spans="2:2" x14ac:dyDescent="0.15">
      <c r="B73"/>
    </row>
    <row r="74" spans="2:2" x14ac:dyDescent="0.15">
      <c r="B74"/>
    </row>
    <row r="75" spans="2:2" x14ac:dyDescent="0.15">
      <c r="B75"/>
    </row>
    <row r="76" spans="2:2" x14ac:dyDescent="0.15">
      <c r="B76"/>
    </row>
    <row r="77" spans="2:2" x14ac:dyDescent="0.15">
      <c r="B77"/>
    </row>
    <row r="78" spans="2:2" x14ac:dyDescent="0.15">
      <c r="B78"/>
    </row>
    <row r="79" spans="2:2" x14ac:dyDescent="0.15">
      <c r="B79"/>
    </row>
    <row r="80" spans="2:2" x14ac:dyDescent="0.15">
      <c r="B80"/>
    </row>
    <row r="81" spans="2:2" x14ac:dyDescent="0.15">
      <c r="B81"/>
    </row>
    <row r="82" spans="2:2" x14ac:dyDescent="0.15">
      <c r="B82"/>
    </row>
    <row r="83" spans="2:2" x14ac:dyDescent="0.15">
      <c r="B83"/>
    </row>
    <row r="84" spans="2:2" x14ac:dyDescent="0.15">
      <c r="B84"/>
    </row>
    <row r="85" spans="2:2" x14ac:dyDescent="0.15">
      <c r="B85"/>
    </row>
    <row r="86" spans="2:2" x14ac:dyDescent="0.15">
      <c r="B86"/>
    </row>
    <row r="87" spans="2:2" x14ac:dyDescent="0.15">
      <c r="B87"/>
    </row>
  </sheetData>
  <sortState xmlns:xlrd2="http://schemas.microsoft.com/office/spreadsheetml/2017/richdata2" ref="A23:D40">
    <sortCondition ref="A23:A40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9E8CE-7206-084A-800F-D2ED6F72CC18}">
  <dimension ref="A1:N203"/>
  <sheetViews>
    <sheetView topLeftCell="A20" zoomScale="153" zoomScaleNormal="153" workbookViewId="0">
      <selection activeCell="H44" sqref="H44"/>
    </sheetView>
  </sheetViews>
  <sheetFormatPr baseColWidth="10" defaultRowHeight="13" x14ac:dyDescent="0.15"/>
  <cols>
    <col min="2" max="2" width="7.5" customWidth="1"/>
    <col min="3" max="3" width="7.1640625" customWidth="1"/>
    <col min="4" max="4" width="8.83203125" customWidth="1"/>
    <col min="14" max="14" width="10.83203125" style="6"/>
  </cols>
  <sheetData>
    <row r="1" spans="1:14" x14ac:dyDescent="0.15">
      <c r="D1" s="74" t="s">
        <v>175</v>
      </c>
    </row>
    <row r="2" spans="1:14" x14ac:dyDescent="0.15">
      <c r="A2" s="49" t="s">
        <v>10</v>
      </c>
      <c r="B2" s="26"/>
      <c r="D2" s="7" t="str">
        <f>Runs_Soft!AB1</f>
        <v>FA</v>
      </c>
      <c r="E2" s="7" t="str">
        <f>Runs_Soft!AC1</f>
        <v>AM</v>
      </c>
      <c r="F2" s="7" t="str">
        <f>Runs_Soft!AD1</f>
        <v>SM</v>
      </c>
      <c r="G2" s="7" t="str">
        <f>Runs_Soft!AE1</f>
        <v>FF</v>
      </c>
      <c r="H2" s="7" t="str">
        <f>Runs_Soft!AF1</f>
        <v>FRA</v>
      </c>
      <c r="I2" s="7" t="str">
        <f>Runs_Soft!AG1</f>
        <v>FG</v>
      </c>
      <c r="J2" s="7" t="str">
        <f>Runs_Soft!AH1</f>
        <v>LW</v>
      </c>
      <c r="K2" s="7" t="str">
        <f>Runs_Soft!AI1</f>
        <v>BT</v>
      </c>
      <c r="L2" s="7" t="str">
        <f>Runs_Soft!AJ1</f>
        <v>TOD</v>
      </c>
      <c r="M2" s="7" t="str">
        <f>Runs_Soft!AK1</f>
        <v>TOP</v>
      </c>
    </row>
    <row r="3" spans="1:14" x14ac:dyDescent="0.15">
      <c r="A3" s="2"/>
      <c r="B3" s="26"/>
      <c r="D3" s="7">
        <v>1</v>
      </c>
      <c r="E3" s="7">
        <v>2</v>
      </c>
      <c r="F3" s="7">
        <v>3</v>
      </c>
      <c r="G3" s="7">
        <v>4</v>
      </c>
      <c r="H3" s="7">
        <v>5</v>
      </c>
      <c r="I3" s="7">
        <v>6</v>
      </c>
      <c r="J3" s="7">
        <v>7</v>
      </c>
      <c r="K3" s="7">
        <v>8</v>
      </c>
      <c r="L3" s="7">
        <v>9</v>
      </c>
      <c r="M3" s="7">
        <v>10</v>
      </c>
    </row>
    <row r="4" spans="1:14" x14ac:dyDescent="0.15">
      <c r="A4" s="2">
        <f>AVERAGE(Runs_Soft!$A2:$A6)</f>
        <v>0.46000000000000008</v>
      </c>
      <c r="B4" s="26" t="s">
        <v>126</v>
      </c>
      <c r="C4" s="7">
        <f>COUNTA(Runs_Soft!$AA2:$AA6)</f>
        <v>5</v>
      </c>
      <c r="D4" s="26">
        <f>COUNTA(Runs_Soft!AB2:AB6)/$C4</f>
        <v>0</v>
      </c>
      <c r="E4" s="26">
        <f>COUNTA(Runs_Soft!AC2:AC6)/$C4</f>
        <v>0</v>
      </c>
      <c r="F4" s="26">
        <f>COUNTA(Runs_Soft!AD2:AD6)/$C4</f>
        <v>0</v>
      </c>
      <c r="G4" s="26">
        <f>COUNTA(Runs_Soft!AE2:AE6)/$C4</f>
        <v>1</v>
      </c>
      <c r="H4" s="26">
        <f>COUNTA(Runs_Soft!AF2:AF6)/$C4</f>
        <v>0.2</v>
      </c>
      <c r="I4" s="26">
        <f>COUNTA(Runs_Soft!AG2:AG6)/$C4</f>
        <v>0.8</v>
      </c>
      <c r="J4" s="26">
        <f>COUNTA(Runs_Soft!AH2:AH6)/$C4</f>
        <v>0.4</v>
      </c>
      <c r="K4" s="26">
        <f>COUNTA(Runs_Soft!AI2:AI6)/$C4</f>
        <v>1</v>
      </c>
      <c r="L4" s="26">
        <f>COUNTA(Runs_Soft!AJ2:AJ6)/$C4</f>
        <v>0</v>
      </c>
      <c r="M4" s="26">
        <f>COUNTA(Runs_Soft!AK2:AK6)/$C4</f>
        <v>0</v>
      </c>
      <c r="N4" s="6">
        <f>COUNTIF(Runs_Soft!$A$2:$A$117,$A4)</f>
        <v>5</v>
      </c>
    </row>
    <row r="5" spans="1:14" x14ac:dyDescent="0.15">
      <c r="A5" s="2">
        <f>AVERAGE(Runs_Soft!$A9:$A13)</f>
        <v>0.43</v>
      </c>
      <c r="B5" s="26" t="s">
        <v>126</v>
      </c>
      <c r="C5">
        <f>COUNTA(Runs_Soft!$AA7:$AA22)</f>
        <v>16</v>
      </c>
      <c r="D5" s="3">
        <f>COUNTA(Runs_Soft!AB7:AB22)/$C5</f>
        <v>0</v>
      </c>
      <c r="E5" s="3">
        <f>COUNTA(Runs_Soft!AC7:AC22)/$C5</f>
        <v>0</v>
      </c>
      <c r="F5" s="3">
        <f>COUNTA(Runs_Soft!AD7:AD22)/$C5</f>
        <v>0</v>
      </c>
      <c r="G5" s="3">
        <f>COUNTA(Runs_Soft!AE7:AE22)/$C5</f>
        <v>0.6875</v>
      </c>
      <c r="H5" s="3">
        <f>COUNTA(Runs_Soft!AF7:AF22)/$C5</f>
        <v>0</v>
      </c>
      <c r="I5" s="3">
        <f>COUNTA(Runs_Soft!AG7:AG22)/$C5</f>
        <v>0.6875</v>
      </c>
      <c r="J5" s="3">
        <f>COUNTA(Runs_Soft!AH7:AH22)/$C5</f>
        <v>0.375</v>
      </c>
      <c r="K5" s="3">
        <f>COUNTA(Runs_Soft!AI7:AI22)/$C5</f>
        <v>0.625</v>
      </c>
      <c r="L5" s="3">
        <f>COUNTA(Runs_Soft!AJ7:AJ22)/$C5</f>
        <v>0</v>
      </c>
      <c r="M5" s="3">
        <f>COUNTA(Runs_Soft!AK7:AK22)/$C5</f>
        <v>0</v>
      </c>
      <c r="N5" s="6">
        <f>COUNTIF(Runs_Soft!$A$2:$A$117,$A5)</f>
        <v>16</v>
      </c>
    </row>
    <row r="6" spans="1:14" x14ac:dyDescent="0.15">
      <c r="A6" s="2">
        <f>AVERAGE(Runs_Soft!$A23:$A27)</f>
        <v>0.4</v>
      </c>
      <c r="B6" s="26" t="s">
        <v>126</v>
      </c>
      <c r="C6">
        <f>COUNTA(Runs_Soft!$AA23:$AA34)</f>
        <v>12</v>
      </c>
      <c r="D6" s="3">
        <f>COUNTA(Runs_Soft!AB23:AB34)/$C6</f>
        <v>0</v>
      </c>
      <c r="E6" s="3">
        <f>COUNTA(Runs_Soft!AC23:AC34)/$C6</f>
        <v>0</v>
      </c>
      <c r="F6" s="3">
        <f>COUNTA(Runs_Soft!AD23:AD34)/$C6</f>
        <v>0</v>
      </c>
      <c r="G6" s="3">
        <f>COUNTA(Runs_Soft!AE23:AE34)/$C6</f>
        <v>0.58333333333333337</v>
      </c>
      <c r="H6" s="3">
        <f>COUNTA(Runs_Soft!AF23:AF34)/$C6</f>
        <v>8.3333333333333329E-2</v>
      </c>
      <c r="I6" s="3">
        <f>COUNTA(Runs_Soft!AG23:AG34)/$C6</f>
        <v>0.5</v>
      </c>
      <c r="J6" s="3">
        <f>COUNTA(Runs_Soft!AH23:AH34)/$C6</f>
        <v>0.16666666666666666</v>
      </c>
      <c r="K6" s="3">
        <f>COUNTA(Runs_Soft!AI23:AI34)/$C6</f>
        <v>0</v>
      </c>
      <c r="L6" s="3">
        <f>COUNTA(Runs_Soft!AJ23:AJ34)/$C6</f>
        <v>0</v>
      </c>
      <c r="M6" s="3">
        <f>COUNTA(Runs_Soft!AK23:AK34)/$C6</f>
        <v>0</v>
      </c>
      <c r="N6" s="6">
        <f>COUNTIF(Runs_Soft!$A$2:$A$117,$A6)</f>
        <v>12</v>
      </c>
    </row>
    <row r="7" spans="1:14" x14ac:dyDescent="0.15">
      <c r="A7" s="2">
        <f>AVERAGE(Runs_Soft!$A35:$A39)</f>
        <v>0.37</v>
      </c>
      <c r="B7" s="26" t="s">
        <v>126</v>
      </c>
      <c r="C7">
        <f>COUNTA(Runs_Soft!$AA35:$AA39)</f>
        <v>5</v>
      </c>
      <c r="D7" s="3">
        <f>COUNTA(Runs_Soft!AB35:AB39)/$C7</f>
        <v>0</v>
      </c>
      <c r="E7" s="3">
        <f>COUNTA(Runs_Soft!AC35:AC39)/$C7</f>
        <v>0</v>
      </c>
      <c r="F7" s="3">
        <f>COUNTA(Runs_Soft!AD35:AD39)/$C7</f>
        <v>0</v>
      </c>
      <c r="G7" s="3">
        <f>COUNTA(Runs_Soft!AE35:AE39)/$C7</f>
        <v>0</v>
      </c>
      <c r="H7" s="3">
        <f>COUNTA(Runs_Soft!AF35:AF39)/$C7</f>
        <v>0</v>
      </c>
      <c r="I7" s="3">
        <f>COUNTA(Runs_Soft!AG35:AG39)/$C7</f>
        <v>0</v>
      </c>
      <c r="J7" s="3">
        <f>COUNTA(Runs_Soft!AH35:AH39)/$C7</f>
        <v>0</v>
      </c>
      <c r="K7" s="3">
        <f>COUNTA(Runs_Soft!AI35:AI39)/$C7</f>
        <v>0</v>
      </c>
      <c r="L7" s="3">
        <f>COUNTA(Runs_Soft!AJ35:AJ39)/$C7</f>
        <v>0</v>
      </c>
      <c r="M7" s="3">
        <f>COUNTA(Runs_Soft!AK35:AK39)/$C7</f>
        <v>0</v>
      </c>
      <c r="N7" s="6">
        <f>COUNTIF(Runs_Soft!$A$2:$A$117,$A7)</f>
        <v>5</v>
      </c>
    </row>
    <row r="8" spans="1:14" x14ac:dyDescent="0.15">
      <c r="A8" s="2">
        <f>AVERAGE(Runs_Soft!$A40:$A44)</f>
        <v>0.34</v>
      </c>
      <c r="B8" s="26" t="s">
        <v>126</v>
      </c>
      <c r="C8">
        <f>COUNTA(Runs_Soft!$AA40:$AA45)</f>
        <v>6</v>
      </c>
      <c r="D8" s="3">
        <f>COUNTA(Runs_Soft!AB40:AB45)/$C8</f>
        <v>0</v>
      </c>
      <c r="E8" s="3">
        <f>COUNTA(Runs_Soft!AC40:AC45)/$C8</f>
        <v>0</v>
      </c>
      <c r="F8" s="3">
        <f>COUNTA(Runs_Soft!AD40:AD45)/$C8</f>
        <v>0</v>
      </c>
      <c r="G8" s="3">
        <f>COUNTA(Runs_Soft!AE40:AE45)/$C8</f>
        <v>0.16666666666666666</v>
      </c>
      <c r="H8" s="3">
        <f>COUNTA(Runs_Soft!AF40:AF45)/$C8</f>
        <v>0</v>
      </c>
      <c r="I8" s="3">
        <f>COUNTA(Runs_Soft!AG40:AG45)/$C8</f>
        <v>0.16666666666666666</v>
      </c>
      <c r="J8" s="3">
        <f>COUNTA(Runs_Soft!AH40:AH45)/$C8</f>
        <v>0</v>
      </c>
      <c r="K8" s="3">
        <f>COUNTA(Runs_Soft!AI40:AI45)/$C8</f>
        <v>0</v>
      </c>
      <c r="L8" s="3">
        <f>COUNTA(Runs_Soft!AJ40:AJ45)/$C8</f>
        <v>0</v>
      </c>
      <c r="M8" s="3">
        <f>COUNTA(Runs_Soft!AK40:AK45)/$C8</f>
        <v>0</v>
      </c>
      <c r="N8" s="6">
        <f>COUNTIF(Runs_Soft!$A$2:$A$117,$A8)</f>
        <v>6</v>
      </c>
    </row>
    <row r="9" spans="1:14" x14ac:dyDescent="0.15">
      <c r="A9" s="2">
        <f>AVERAGE(Runs_Soft!$A46:$A50)</f>
        <v>0.31</v>
      </c>
      <c r="B9" s="26" t="s">
        <v>126</v>
      </c>
      <c r="C9">
        <f>COUNTA(Runs_Soft!$AA46:$AA51)</f>
        <v>6</v>
      </c>
      <c r="D9" s="3">
        <f>COUNTA(Runs_Soft!AB46:AB51)/$C9</f>
        <v>0</v>
      </c>
      <c r="E9" s="3">
        <f>COUNTA(Runs_Soft!AC46:AC51)/$C9</f>
        <v>0</v>
      </c>
      <c r="F9" s="3">
        <f>COUNTA(Runs_Soft!AD46:AD51)/$C9</f>
        <v>0</v>
      </c>
      <c r="G9" s="3">
        <f>COUNTA(Runs_Soft!AE46:AE51)/$C9</f>
        <v>0.16666666666666666</v>
      </c>
      <c r="H9" s="3">
        <f>COUNTA(Runs_Soft!AF46:AF51)/$C9</f>
        <v>0</v>
      </c>
      <c r="I9" s="3">
        <f>COUNTA(Runs_Soft!AG46:AG51)/$C9</f>
        <v>0.16666666666666666</v>
      </c>
      <c r="J9" s="3">
        <f>COUNTA(Runs_Soft!AH46:AH51)/$C9</f>
        <v>0</v>
      </c>
      <c r="K9" s="3">
        <f>COUNTA(Runs_Soft!AI46:AI51)/$C9</f>
        <v>0.16666666666666666</v>
      </c>
      <c r="L9" s="3">
        <f>COUNTA(Runs_Soft!AJ46:AJ51)/$C9</f>
        <v>0</v>
      </c>
      <c r="M9" s="3">
        <f>COUNTA(Runs_Soft!AK46:AK51)/$C9</f>
        <v>0</v>
      </c>
      <c r="N9" s="6">
        <f>COUNTIF(Runs_Soft!$A$2:$A$117,$A9)</f>
        <v>6</v>
      </c>
    </row>
    <row r="10" spans="1:14" x14ac:dyDescent="0.15">
      <c r="A10" s="2">
        <f>AVERAGE(Runs_Soft!$A52:$A56)</f>
        <v>0.28000000000000003</v>
      </c>
      <c r="B10" s="26" t="s">
        <v>126</v>
      </c>
      <c r="C10">
        <f>COUNTA(Runs_Soft!$AA52:$AA56)</f>
        <v>5</v>
      </c>
      <c r="D10" s="3">
        <f>COUNTA(Runs_Soft!AB52:AB56)/$C10</f>
        <v>0</v>
      </c>
      <c r="E10" s="3">
        <f>COUNTA(Runs_Soft!AC52:AC56)/$C10</f>
        <v>0</v>
      </c>
      <c r="F10" s="3">
        <f>COUNTA(Runs_Soft!AD52:AD56)/$C10</f>
        <v>0</v>
      </c>
      <c r="G10" s="3">
        <f>COUNTA(Runs_Soft!AE52:AE56)/$C10</f>
        <v>0</v>
      </c>
      <c r="H10" s="3">
        <f>COUNTA(Runs_Soft!AF52:AF56)/$C10</f>
        <v>0</v>
      </c>
      <c r="I10" s="3">
        <f>COUNTA(Runs_Soft!AG52:AG56)/$C10</f>
        <v>0</v>
      </c>
      <c r="J10" s="3">
        <f>COUNTA(Runs_Soft!AH52:AH56)/$C10</f>
        <v>0</v>
      </c>
      <c r="K10" s="3">
        <f>COUNTA(Runs_Soft!AI52:AI56)/$C10</f>
        <v>0</v>
      </c>
      <c r="L10" s="3">
        <f>COUNTA(Runs_Soft!AJ52:AJ56)/$C10</f>
        <v>0</v>
      </c>
      <c r="M10" s="3">
        <f>COUNTA(Runs_Soft!AK52:AK56)/$C10</f>
        <v>0</v>
      </c>
      <c r="N10" s="6">
        <f>COUNTIF(Runs_Soft!$A$2:$A$117,$A10)</f>
        <v>5</v>
      </c>
    </row>
    <row r="11" spans="1:14" x14ac:dyDescent="0.15">
      <c r="A11" s="2">
        <f>AVERAGE(Runs_Soft!$A57:$A61)</f>
        <v>0.25</v>
      </c>
      <c r="B11" s="26" t="s">
        <v>126</v>
      </c>
      <c r="C11">
        <f>COUNTA(Runs_Soft!$AA57:$AA61)</f>
        <v>5</v>
      </c>
      <c r="D11" s="3">
        <f>COUNTA(Runs_Soft!AB57:AB61)/$C11</f>
        <v>0</v>
      </c>
      <c r="E11" s="3">
        <f>COUNTA(Runs_Soft!AC57:AC61)/$C11</f>
        <v>0</v>
      </c>
      <c r="F11" s="3">
        <f>COUNTA(Runs_Soft!AD57:AD61)/$C11</f>
        <v>0</v>
      </c>
      <c r="G11" s="3">
        <f>COUNTA(Runs_Soft!AE57:AE61)/$C11</f>
        <v>0</v>
      </c>
      <c r="H11" s="3">
        <f>COUNTA(Runs_Soft!AF57:AF61)/$C11</f>
        <v>0</v>
      </c>
      <c r="I11" s="3">
        <f>COUNTA(Runs_Soft!AG57:AG61)/$C11</f>
        <v>0</v>
      </c>
      <c r="J11" s="3">
        <f>COUNTA(Runs_Soft!AH57:AH61)/$C11</f>
        <v>0</v>
      </c>
      <c r="K11" s="3">
        <f>COUNTA(Runs_Soft!AI57:AI61)/$C11</f>
        <v>0</v>
      </c>
      <c r="L11" s="3">
        <f>COUNTA(Runs_Soft!AJ57:AJ61)/$C11</f>
        <v>0</v>
      </c>
      <c r="M11" s="3">
        <f>COUNTA(Runs_Soft!AK57:AK61)/$C11</f>
        <v>0</v>
      </c>
      <c r="N11" s="6">
        <f>COUNTIF(Runs_Soft!$A$2:$A$117,$A11)</f>
        <v>5</v>
      </c>
    </row>
    <row r="12" spans="1:14" x14ac:dyDescent="0.15">
      <c r="A12" s="2">
        <f>AVERAGE(Runs_Soft!$A62:$A66)</f>
        <v>0.23000000000000004</v>
      </c>
      <c r="B12" s="26" t="s">
        <v>126</v>
      </c>
      <c r="C12">
        <f>COUNTA(Runs_Soft!$AA62:$AA66)</f>
        <v>5</v>
      </c>
      <c r="D12" s="3">
        <f>COUNTA(Runs_Soft!AB62:AB66)/$C12</f>
        <v>0</v>
      </c>
      <c r="E12" s="3">
        <f>COUNTA(Runs_Soft!AC62:AC66)/$C12</f>
        <v>0</v>
      </c>
      <c r="F12" s="3">
        <f>COUNTA(Runs_Soft!AD62:AD66)/$C12</f>
        <v>0</v>
      </c>
      <c r="G12" s="3">
        <f>COUNTA(Runs_Soft!AE62:AE66)/$C12</f>
        <v>0</v>
      </c>
      <c r="H12" s="3">
        <f>COUNTA(Runs_Soft!AF62:AF66)/$C12</f>
        <v>0</v>
      </c>
      <c r="I12" s="3">
        <f>COUNTA(Runs_Soft!AG62:AG66)/$C12</f>
        <v>0</v>
      </c>
      <c r="J12" s="3">
        <f>COUNTA(Runs_Soft!AH62:AH66)/$C12</f>
        <v>0</v>
      </c>
      <c r="K12" s="3">
        <f>COUNTA(Runs_Soft!AI62:AI66)/$C12</f>
        <v>0</v>
      </c>
      <c r="L12" s="3">
        <f>COUNTA(Runs_Soft!AJ62:AJ66)/$C12</f>
        <v>0</v>
      </c>
      <c r="M12" s="3">
        <f>COUNTA(Runs_Soft!AK62:AK66)/$C12</f>
        <v>0</v>
      </c>
      <c r="N12" s="6">
        <f>COUNTIF(Runs_Soft!$A$2:$A$117,$A12)</f>
        <v>5</v>
      </c>
    </row>
    <row r="13" spans="1:14" x14ac:dyDescent="0.15">
      <c r="A13" s="2">
        <f>AVERAGE(Runs_Soft!$A67:$A71)</f>
        <v>0.22000000000000003</v>
      </c>
      <c r="B13" s="26" t="s">
        <v>126</v>
      </c>
      <c r="C13">
        <f>COUNTA(Runs_Soft!$AA72:$AA76)</f>
        <v>5</v>
      </c>
      <c r="D13" s="3">
        <f>COUNTA(Runs_Soft!AB72:AB76)/$C13</f>
        <v>0</v>
      </c>
      <c r="E13" s="3">
        <f>COUNTA(Runs_Soft!AC72:AC76)/$C13</f>
        <v>0</v>
      </c>
      <c r="F13" s="3">
        <f>COUNTA(Runs_Soft!AD72:AD76)/$C13</f>
        <v>0</v>
      </c>
      <c r="G13" s="3">
        <f>COUNTA(Runs_Soft!AE72:AE76)/$C13</f>
        <v>0</v>
      </c>
      <c r="H13" s="3">
        <f>COUNTA(Runs_Soft!AF72:AF76)/$C13</f>
        <v>0</v>
      </c>
      <c r="I13" s="3">
        <f>COUNTA(Runs_Soft!AG72:AG76)/$C13</f>
        <v>0</v>
      </c>
      <c r="J13" s="3">
        <f>COUNTA(Runs_Soft!AH72:AH76)/$C13</f>
        <v>0</v>
      </c>
      <c r="K13" s="3">
        <f>COUNTA(Runs_Soft!AI72:AI76)/$C13</f>
        <v>0</v>
      </c>
      <c r="L13" s="3">
        <f>COUNTA(Runs_Soft!AJ72:AJ76)/$C13</f>
        <v>0</v>
      </c>
      <c r="M13" s="3">
        <f>COUNTA(Runs_Soft!AK72:AK76)/$C13</f>
        <v>0</v>
      </c>
      <c r="N13" s="6">
        <f>COUNTIF(Runs_Soft!$A$2:$A$117,$A13)</f>
        <v>5</v>
      </c>
    </row>
    <row r="14" spans="1:14" x14ac:dyDescent="0.15">
      <c r="A14" s="2">
        <f>AVERAGE(Runs_Soft!$A72:$A76)</f>
        <v>0.21000000000000002</v>
      </c>
      <c r="B14" s="26" t="s">
        <v>126</v>
      </c>
      <c r="C14">
        <f>COUNTA(Runs_Soft!$AA72:$AA76)</f>
        <v>5</v>
      </c>
      <c r="D14" s="3">
        <f>COUNTA(Runs_Soft!AB72:AB76)/$C14</f>
        <v>0</v>
      </c>
      <c r="E14" s="3">
        <f>COUNTA(Runs_Soft!AC72:AC76)/$C14</f>
        <v>0</v>
      </c>
      <c r="F14" s="3">
        <f>COUNTA(Runs_Soft!AD72:AD76)/$C14</f>
        <v>0</v>
      </c>
      <c r="G14" s="3">
        <f>COUNTA(Runs_Soft!AE72:AE76)/$C14</f>
        <v>0</v>
      </c>
      <c r="H14" s="3">
        <f>COUNTA(Runs_Soft!AF72:AF76)/$C14</f>
        <v>0</v>
      </c>
      <c r="I14" s="3">
        <f>COUNTA(Runs_Soft!AG72:AG76)/$C14</f>
        <v>0</v>
      </c>
      <c r="J14" s="3">
        <f>COUNTA(Runs_Soft!AH72:AH76)/$C14</f>
        <v>0</v>
      </c>
      <c r="K14" s="3">
        <f>COUNTA(Runs_Soft!AI72:AI76)/$C14</f>
        <v>0</v>
      </c>
      <c r="L14" s="3">
        <f>COUNTA(Runs_Soft!AJ72:AJ76)/$C14</f>
        <v>0</v>
      </c>
      <c r="M14" s="3">
        <f>COUNTA(Runs_Soft!AK72:AK76)/$C14</f>
        <v>0</v>
      </c>
      <c r="N14" s="6">
        <f>COUNTIF(Runs_Soft!$A$2:$A$117,$A14)</f>
        <v>5</v>
      </c>
    </row>
    <row r="15" spans="1:14" x14ac:dyDescent="0.15">
      <c r="A15" s="2">
        <f>AVERAGE(Runs_Soft!$A77:$A81)</f>
        <v>0.2</v>
      </c>
      <c r="B15" s="26" t="s">
        <v>126</v>
      </c>
      <c r="C15">
        <f>COUNTA(Runs_Soft!$AA77:$AA81)</f>
        <v>5</v>
      </c>
      <c r="D15" s="3">
        <f>COUNTA(Runs_Soft!AB77:AB81)/$C15</f>
        <v>0</v>
      </c>
      <c r="E15" s="3">
        <f>COUNTA(Runs_Soft!AC77:AC81)/$C15</f>
        <v>0</v>
      </c>
      <c r="F15" s="3">
        <f>COUNTA(Runs_Soft!AD77:AD81)/$C15</f>
        <v>0</v>
      </c>
      <c r="G15" s="3">
        <f>COUNTA(Runs_Soft!AE77:AE81)/$C15</f>
        <v>0</v>
      </c>
      <c r="H15" s="3">
        <f>COUNTA(Runs_Soft!AF77:AF81)/$C15</f>
        <v>0</v>
      </c>
      <c r="I15" s="3">
        <f>COUNTA(Runs_Soft!AG77:AG81)/$C15</f>
        <v>0</v>
      </c>
      <c r="J15" s="3">
        <f>COUNTA(Runs_Soft!AH77:AH81)/$C15</f>
        <v>0</v>
      </c>
      <c r="K15" s="3">
        <f>COUNTA(Runs_Soft!AI77:AI81)/$C15</f>
        <v>0</v>
      </c>
      <c r="L15" s="3">
        <f>COUNTA(Runs_Soft!AJ77:AJ81)/$C15</f>
        <v>0</v>
      </c>
      <c r="M15" s="3">
        <f>COUNTA(Runs_Soft!AK77:AK81)/$C15</f>
        <v>0</v>
      </c>
      <c r="N15" s="6">
        <f>COUNTIF(Runs_Soft!$A$2:$A$117,$A15)</f>
        <v>5</v>
      </c>
    </row>
    <row r="16" spans="1:14" x14ac:dyDescent="0.15">
      <c r="A16" s="2">
        <f>AVERAGE(Runs_Soft!$A82:$A86)</f>
        <v>0.18</v>
      </c>
      <c r="B16" s="26" t="s">
        <v>126</v>
      </c>
      <c r="C16">
        <f>COUNTA(Runs_Soft!$AA82:$AA87)</f>
        <v>6</v>
      </c>
      <c r="D16" s="3">
        <f>COUNTA(Runs_Soft!AB82:AB87)/$C16</f>
        <v>0</v>
      </c>
      <c r="E16" s="3">
        <f>COUNTA(Runs_Soft!AC82:AC87)/$C16</f>
        <v>0</v>
      </c>
      <c r="F16" s="3">
        <f>COUNTA(Runs_Soft!AD82:AD87)/$C16</f>
        <v>0</v>
      </c>
      <c r="G16" s="3">
        <f>COUNTA(Runs_Soft!AE82:AE87)/$C16</f>
        <v>0</v>
      </c>
      <c r="H16" s="3">
        <f>COUNTA(Runs_Soft!AF82:AF87)/$C16</f>
        <v>0</v>
      </c>
      <c r="I16" s="3">
        <f>COUNTA(Runs_Soft!AG82:AG87)/$C16</f>
        <v>0</v>
      </c>
      <c r="J16" s="3">
        <f>COUNTA(Runs_Soft!AH82:AH87)/$C16</f>
        <v>0</v>
      </c>
      <c r="K16" s="3">
        <f>COUNTA(Runs_Soft!AI82:AI87)/$C16</f>
        <v>0</v>
      </c>
      <c r="L16" s="3">
        <f>COUNTA(Runs_Soft!AJ82:AJ87)/$C16</f>
        <v>0.16666666666666666</v>
      </c>
      <c r="M16" s="3">
        <f>COUNTA(Runs_Soft!AK82:AK87)/$C16</f>
        <v>0</v>
      </c>
      <c r="N16" s="6">
        <f>COUNTIF(Runs_Soft!$A$2:$A$117,$A16)</f>
        <v>6</v>
      </c>
    </row>
    <row r="17" spans="1:14" x14ac:dyDescent="0.15">
      <c r="A17" s="2">
        <f>AVERAGE(Runs_Soft!$A88:$A92)</f>
        <v>0.15</v>
      </c>
      <c r="B17" s="26" t="s">
        <v>126</v>
      </c>
      <c r="C17">
        <f>COUNTA(Runs_Soft!$AA88:$AA97)</f>
        <v>10</v>
      </c>
      <c r="D17" s="3">
        <f>COUNTA(Runs_Soft!AB88:AB97)/$C17</f>
        <v>0</v>
      </c>
      <c r="E17" s="3">
        <f>COUNTA(Runs_Soft!AC88:AC97)/$C17</f>
        <v>0</v>
      </c>
      <c r="F17" s="3">
        <f>COUNTA(Runs_Soft!AD88:AD97)/$C17</f>
        <v>0</v>
      </c>
      <c r="G17" s="3">
        <f>COUNTA(Runs_Soft!AE88:AE97)/$C17</f>
        <v>0.5</v>
      </c>
      <c r="H17" s="3">
        <f>COUNTA(Runs_Soft!AF88:AF97)/$C17</f>
        <v>0.5</v>
      </c>
      <c r="I17" s="3">
        <f>COUNTA(Runs_Soft!AG88:AG97)/$C17</f>
        <v>0</v>
      </c>
      <c r="J17" s="3">
        <f>COUNTA(Runs_Soft!AH88:AH97)/$C17</f>
        <v>0</v>
      </c>
      <c r="K17" s="3">
        <f>COUNTA(Runs_Soft!AI88:AI97)/$C17</f>
        <v>0.5</v>
      </c>
      <c r="L17" s="3">
        <f>COUNTA(Runs_Soft!AJ88:AJ97)/$C17</f>
        <v>0</v>
      </c>
      <c r="M17" s="3">
        <f>COUNTA(Runs_Soft!AK88:AK97)/$C17</f>
        <v>0</v>
      </c>
      <c r="N17" s="6">
        <f>COUNTIF(Runs_Soft!$A$2:$A$117,$A17)</f>
        <v>10</v>
      </c>
    </row>
    <row r="18" spans="1:14" x14ac:dyDescent="0.15">
      <c r="A18" s="2">
        <f>AVERAGE(Runs_Soft!$A98:$A102)</f>
        <v>0.12</v>
      </c>
      <c r="B18" s="26" t="s">
        <v>126</v>
      </c>
      <c r="C18">
        <f>COUNTA(Runs_Soft!$AA98:$AA102)</f>
        <v>5</v>
      </c>
      <c r="D18" s="3">
        <f>COUNTA(Runs_Soft!AB98:AB102)/$C18</f>
        <v>0</v>
      </c>
      <c r="E18" s="3">
        <f>COUNTA(Runs_Soft!AC98:AC102)/$C18</f>
        <v>0</v>
      </c>
      <c r="F18" s="3">
        <f>COUNTA(Runs_Soft!AD98:AD102)/$C18</f>
        <v>1</v>
      </c>
      <c r="G18" s="3">
        <f>COUNTA(Runs_Soft!AE98:AE102)/$C18</f>
        <v>1</v>
      </c>
      <c r="H18" s="3">
        <f>COUNTA(Runs_Soft!AF98:AF102)/$C18</f>
        <v>0.8</v>
      </c>
      <c r="I18" s="3">
        <f>COUNTA(Runs_Soft!AG98:AG102)/$C18</f>
        <v>0</v>
      </c>
      <c r="J18" s="3">
        <f>COUNTA(Runs_Soft!AH98:AH102)/$C18</f>
        <v>0</v>
      </c>
      <c r="K18" s="3">
        <f>COUNTA(Runs_Soft!AI98:AI102)/$C18</f>
        <v>0.8</v>
      </c>
      <c r="L18" s="3">
        <f>COUNTA(Runs_Soft!AJ98:AJ102)/$C18</f>
        <v>0.2</v>
      </c>
      <c r="M18" s="3">
        <f>COUNTA(Runs_Soft!AK98:AK102)/$C18</f>
        <v>0</v>
      </c>
      <c r="N18" s="6">
        <f>COUNTIF(Runs_Soft!$A$2:$A$117,$A18)</f>
        <v>5</v>
      </c>
    </row>
    <row r="19" spans="1:14" x14ac:dyDescent="0.15">
      <c r="A19" s="2">
        <f>AVERAGE(Runs_Soft!$A103:$A107)</f>
        <v>0.09</v>
      </c>
      <c r="B19" s="26" t="s">
        <v>126</v>
      </c>
      <c r="C19">
        <f>COUNTA(Runs_Soft!$AA103:$AA107)</f>
        <v>5</v>
      </c>
      <c r="D19" s="3">
        <f>COUNTA(Runs_Soft!AB103:AB107)/$C19</f>
        <v>0</v>
      </c>
      <c r="E19" s="3">
        <f>COUNTA(Runs_Soft!AC103:AC107)/$C19</f>
        <v>0</v>
      </c>
      <c r="F19" s="3">
        <f>COUNTA(Runs_Soft!AD103:AD107)/$C19</f>
        <v>1</v>
      </c>
      <c r="G19" s="3">
        <f>COUNTA(Runs_Soft!AE103:AE107)/$C19</f>
        <v>1</v>
      </c>
      <c r="H19" s="3">
        <f>COUNTA(Runs_Soft!AF103:AF107)/$C19</f>
        <v>0</v>
      </c>
      <c r="I19" s="3">
        <f>COUNTA(Runs_Soft!AG103:AG107)/$C19</f>
        <v>0.2</v>
      </c>
      <c r="J19" s="3">
        <f>COUNTA(Runs_Soft!AH103:AH107)/$C19</f>
        <v>0</v>
      </c>
      <c r="K19" s="3">
        <f>COUNTA(Runs_Soft!AI103:AI107)/$C19</f>
        <v>0</v>
      </c>
      <c r="L19" s="3">
        <f>COUNTA(Runs_Soft!AJ103:AJ107)/$C19</f>
        <v>0.2</v>
      </c>
      <c r="M19" s="3">
        <f>COUNTA(Runs_Soft!AK103:AK107)/$C19</f>
        <v>0.8</v>
      </c>
      <c r="N19" s="6">
        <f>COUNTIF(Runs_Soft!$A$2:$A$117,$A19)</f>
        <v>5</v>
      </c>
    </row>
    <row r="20" spans="1:14" x14ac:dyDescent="0.15">
      <c r="A20" s="2">
        <f>AVERAGE(Runs_Soft!$A108:$A112)</f>
        <v>0.06</v>
      </c>
      <c r="B20" s="26" t="s">
        <v>126</v>
      </c>
      <c r="C20">
        <f>COUNTA(Runs_Soft!$AA108:$AA112)</f>
        <v>5</v>
      </c>
      <c r="D20" s="3">
        <f>COUNTA(Runs_Soft!AB108:AB112)/$C20</f>
        <v>1</v>
      </c>
      <c r="E20" s="3">
        <f>COUNTA(Runs_Soft!AC108:AC112)/$C20</f>
        <v>1</v>
      </c>
      <c r="F20" s="3">
        <f>COUNTA(Runs_Soft!AD108:AD112)/$C20</f>
        <v>1</v>
      </c>
      <c r="G20" s="3">
        <f>COUNTA(Runs_Soft!AE108:AE112)/$C20</f>
        <v>1</v>
      </c>
      <c r="H20" s="3">
        <f>COUNTA(Runs_Soft!AF108:AF112)/$C20</f>
        <v>0</v>
      </c>
      <c r="I20" s="3">
        <f>COUNTA(Runs_Soft!AG108:AG112)/$C20</f>
        <v>0.2</v>
      </c>
      <c r="J20" s="3">
        <f>COUNTA(Runs_Soft!AH108:AH112)/$C20</f>
        <v>0</v>
      </c>
      <c r="K20" s="3">
        <f>COUNTA(Runs_Soft!AI108:AI112)/$C20</f>
        <v>0.2</v>
      </c>
      <c r="L20" s="3">
        <f>COUNTA(Runs_Soft!AJ108:AJ112)/$C20</f>
        <v>0</v>
      </c>
      <c r="M20" s="3">
        <f>COUNTA(Runs_Soft!AK108:AK112)/$C20</f>
        <v>0</v>
      </c>
      <c r="N20" s="6">
        <f>COUNTIF(Runs_Soft!$A$2:$A$117,$A20)</f>
        <v>5</v>
      </c>
    </row>
    <row r="21" spans="1:14" x14ac:dyDescent="0.15">
      <c r="A21" s="2">
        <f>AVERAGE(Runs_Soft!$A113:$A117)</f>
        <v>0.03</v>
      </c>
      <c r="B21" s="26" t="s">
        <v>126</v>
      </c>
      <c r="C21">
        <f>COUNTA(Runs_Soft!$AA113:$AA117)</f>
        <v>5</v>
      </c>
      <c r="D21" s="3">
        <f>COUNTA(Runs_Soft!AB113:AB117)/$C21</f>
        <v>1</v>
      </c>
      <c r="E21" s="3">
        <f>COUNTA(Runs_Soft!AC113:AC117)/$C21</f>
        <v>1</v>
      </c>
      <c r="F21" s="3">
        <f>COUNTA(Runs_Soft!AD113:AD117)/$C21</f>
        <v>1</v>
      </c>
      <c r="G21" s="3">
        <f>COUNTA(Runs_Soft!AE113:AE117)/$C21</f>
        <v>1</v>
      </c>
      <c r="H21" s="3">
        <f>COUNTA(Runs_Soft!AF113:AF117)/$C21</f>
        <v>0</v>
      </c>
      <c r="I21" s="3">
        <f>COUNTA(Runs_Soft!AG113:AG117)/$C21</f>
        <v>0</v>
      </c>
      <c r="J21" s="3">
        <f>COUNTA(Runs_Soft!AH113:AH117)/$C21</f>
        <v>0</v>
      </c>
      <c r="K21" s="3">
        <f>COUNTA(Runs_Soft!AI113:AI117)/$C21</f>
        <v>0</v>
      </c>
      <c r="L21" s="3">
        <f>COUNTA(Runs_Soft!AJ113:AJ117)/$C21</f>
        <v>0</v>
      </c>
      <c r="M21" s="3">
        <f>COUNTA(Runs_Soft!AK113:AK117)/$C21</f>
        <v>0</v>
      </c>
      <c r="N21" s="6">
        <f>COUNTIF(Runs_Soft!$A$2:$A$117,$A21)</f>
        <v>5</v>
      </c>
    </row>
    <row r="23" spans="1:14" x14ac:dyDescent="0.15">
      <c r="B23" s="26" t="s">
        <v>10</v>
      </c>
      <c r="C23" s="7" t="s">
        <v>172</v>
      </c>
      <c r="D23" s="7" t="s">
        <v>173</v>
      </c>
      <c r="F23" s="7" t="s">
        <v>174</v>
      </c>
    </row>
    <row r="24" spans="1:14" x14ac:dyDescent="0.15">
      <c r="B24">
        <v>0.46000000000000008</v>
      </c>
      <c r="C24" s="7">
        <v>1</v>
      </c>
      <c r="D24" s="3">
        <f>D4</f>
        <v>0</v>
      </c>
      <c r="E24" s="53"/>
    </row>
    <row r="25" spans="1:14" x14ac:dyDescent="0.15">
      <c r="B25">
        <v>0.43</v>
      </c>
      <c r="C25">
        <v>1</v>
      </c>
      <c r="D25" s="3">
        <f t="shared" ref="D25:D41" si="0">D5</f>
        <v>0</v>
      </c>
      <c r="E25" s="53"/>
    </row>
    <row r="26" spans="1:14" x14ac:dyDescent="0.15">
      <c r="B26">
        <v>0.4</v>
      </c>
      <c r="C26">
        <v>1</v>
      </c>
      <c r="D26" s="3">
        <f t="shared" si="0"/>
        <v>0</v>
      </c>
      <c r="E26" s="53"/>
    </row>
    <row r="27" spans="1:14" x14ac:dyDescent="0.15">
      <c r="B27">
        <v>0.37</v>
      </c>
      <c r="C27">
        <v>1</v>
      </c>
      <c r="D27" s="3">
        <f t="shared" si="0"/>
        <v>0</v>
      </c>
      <c r="E27" s="53"/>
    </row>
    <row r="28" spans="1:14" x14ac:dyDescent="0.15">
      <c r="B28">
        <v>0.34</v>
      </c>
      <c r="C28">
        <v>1</v>
      </c>
      <c r="D28" s="3">
        <f t="shared" si="0"/>
        <v>0</v>
      </c>
      <c r="E28" s="53"/>
    </row>
    <row r="29" spans="1:14" x14ac:dyDescent="0.15">
      <c r="B29">
        <v>0.31</v>
      </c>
      <c r="C29">
        <v>1</v>
      </c>
      <c r="D29" s="3">
        <f t="shared" si="0"/>
        <v>0</v>
      </c>
      <c r="E29" s="53"/>
    </row>
    <row r="30" spans="1:14" x14ac:dyDescent="0.15">
      <c r="B30">
        <v>0.28000000000000003</v>
      </c>
      <c r="C30">
        <v>1</v>
      </c>
      <c r="D30" s="3">
        <f t="shared" si="0"/>
        <v>0</v>
      </c>
      <c r="E30" s="53"/>
    </row>
    <row r="31" spans="1:14" x14ac:dyDescent="0.15">
      <c r="B31">
        <v>0.25</v>
      </c>
      <c r="C31">
        <v>1</v>
      </c>
      <c r="D31" s="3">
        <f t="shared" si="0"/>
        <v>0</v>
      </c>
      <c r="E31" s="53"/>
    </row>
    <row r="32" spans="1:14" x14ac:dyDescent="0.15">
      <c r="B32">
        <v>0.23000000000000004</v>
      </c>
      <c r="C32">
        <v>1</v>
      </c>
      <c r="D32" s="3">
        <f t="shared" si="0"/>
        <v>0</v>
      </c>
      <c r="E32" s="53" t="str">
        <f>J2</f>
        <v>LW</v>
      </c>
    </row>
    <row r="33" spans="2:12" x14ac:dyDescent="0.15">
      <c r="B33">
        <v>0.22000000000000003</v>
      </c>
      <c r="C33">
        <v>1</v>
      </c>
      <c r="D33" s="3">
        <f t="shared" si="0"/>
        <v>0</v>
      </c>
      <c r="E33" s="101" t="s">
        <v>203</v>
      </c>
    </row>
    <row r="34" spans="2:12" x14ac:dyDescent="0.15">
      <c r="B34">
        <v>0.21000000000000002</v>
      </c>
      <c r="C34">
        <v>1</v>
      </c>
      <c r="D34" s="3">
        <f t="shared" si="0"/>
        <v>0</v>
      </c>
      <c r="E34" s="53" t="str">
        <f>H2</f>
        <v>FRA</v>
      </c>
    </row>
    <row r="35" spans="2:12" x14ac:dyDescent="0.15">
      <c r="B35">
        <v>0.2</v>
      </c>
      <c r="C35">
        <v>1</v>
      </c>
      <c r="D35" s="3">
        <f t="shared" si="0"/>
        <v>0</v>
      </c>
      <c r="E35" s="53" t="str">
        <f>G2</f>
        <v>FF</v>
      </c>
    </row>
    <row r="36" spans="2:12" x14ac:dyDescent="0.15">
      <c r="B36">
        <v>0.18</v>
      </c>
      <c r="C36">
        <v>1</v>
      </c>
      <c r="D36" s="3">
        <f t="shared" si="0"/>
        <v>0</v>
      </c>
      <c r="E36" s="53" t="str">
        <f>F2</f>
        <v>SM</v>
      </c>
    </row>
    <row r="37" spans="2:12" x14ac:dyDescent="0.15">
      <c r="B37">
        <v>0.15</v>
      </c>
      <c r="C37">
        <v>1</v>
      </c>
      <c r="D37" s="3">
        <f t="shared" si="0"/>
        <v>0</v>
      </c>
      <c r="E37" s="53" t="str">
        <f>E2</f>
        <v>AM</v>
      </c>
    </row>
    <row r="38" spans="2:12" x14ac:dyDescent="0.15">
      <c r="B38">
        <v>0.12</v>
      </c>
      <c r="C38">
        <v>1</v>
      </c>
      <c r="D38" s="3">
        <f t="shared" si="0"/>
        <v>0</v>
      </c>
      <c r="E38" s="53" t="str">
        <f>D2</f>
        <v>FA</v>
      </c>
    </row>
    <row r="39" spans="2:12" x14ac:dyDescent="0.15">
      <c r="B39">
        <v>0.09</v>
      </c>
      <c r="C39">
        <v>1</v>
      </c>
      <c r="D39" s="3">
        <f t="shared" si="0"/>
        <v>0</v>
      </c>
    </row>
    <row r="40" spans="2:12" x14ac:dyDescent="0.15">
      <c r="B40">
        <v>0.06</v>
      </c>
      <c r="C40">
        <v>1</v>
      </c>
      <c r="D40" s="3">
        <f t="shared" si="0"/>
        <v>1</v>
      </c>
    </row>
    <row r="41" spans="2:12" x14ac:dyDescent="0.15">
      <c r="B41">
        <v>0.03</v>
      </c>
      <c r="C41">
        <v>1</v>
      </c>
      <c r="D41" s="3">
        <f t="shared" si="0"/>
        <v>1</v>
      </c>
    </row>
    <row r="42" spans="2:12" x14ac:dyDescent="0.15">
      <c r="B42" s="13">
        <v>0.46000000000000008</v>
      </c>
      <c r="C42" s="13">
        <v>2</v>
      </c>
      <c r="D42" s="10">
        <f>E4</f>
        <v>0</v>
      </c>
    </row>
    <row r="43" spans="2:12" x14ac:dyDescent="0.15">
      <c r="B43">
        <v>0.43</v>
      </c>
      <c r="C43">
        <v>2</v>
      </c>
      <c r="D43" s="3">
        <f t="shared" ref="D43:D59" si="1">E5</f>
        <v>0</v>
      </c>
    </row>
    <row r="44" spans="2:12" x14ac:dyDescent="0.15">
      <c r="B44">
        <v>0.4</v>
      </c>
      <c r="C44">
        <v>2</v>
      </c>
      <c r="D44" s="3">
        <f t="shared" si="1"/>
        <v>0</v>
      </c>
      <c r="F44" s="7"/>
      <c r="G44" s="7"/>
      <c r="H44" s="7"/>
      <c r="I44" s="7"/>
      <c r="J44" s="7"/>
      <c r="K44" s="7"/>
      <c r="L44" s="7"/>
    </row>
    <row r="45" spans="2:12" x14ac:dyDescent="0.15">
      <c r="B45">
        <v>0.37</v>
      </c>
      <c r="C45">
        <v>2</v>
      </c>
      <c r="D45" s="3">
        <f t="shared" si="1"/>
        <v>0</v>
      </c>
    </row>
    <row r="46" spans="2:12" x14ac:dyDescent="0.15">
      <c r="B46">
        <v>0.34</v>
      </c>
      <c r="C46">
        <v>2</v>
      </c>
      <c r="D46" s="3">
        <f t="shared" si="1"/>
        <v>0</v>
      </c>
    </row>
    <row r="47" spans="2:12" x14ac:dyDescent="0.15">
      <c r="B47">
        <v>0.31</v>
      </c>
      <c r="C47">
        <v>2</v>
      </c>
      <c r="D47" s="3">
        <f t="shared" si="1"/>
        <v>0</v>
      </c>
    </row>
    <row r="48" spans="2:12" x14ac:dyDescent="0.15">
      <c r="B48">
        <v>0.28000000000000003</v>
      </c>
      <c r="C48">
        <v>2</v>
      </c>
      <c r="D48" s="3">
        <f t="shared" si="1"/>
        <v>0</v>
      </c>
    </row>
    <row r="49" spans="2:4" x14ac:dyDescent="0.15">
      <c r="B49">
        <v>0.25</v>
      </c>
      <c r="C49">
        <v>2</v>
      </c>
      <c r="D49" s="3">
        <f t="shared" si="1"/>
        <v>0</v>
      </c>
    </row>
    <row r="50" spans="2:4" x14ac:dyDescent="0.15">
      <c r="B50">
        <v>0.23000000000000004</v>
      </c>
      <c r="C50">
        <v>2</v>
      </c>
      <c r="D50" s="3">
        <f t="shared" si="1"/>
        <v>0</v>
      </c>
    </row>
    <row r="51" spans="2:4" x14ac:dyDescent="0.15">
      <c r="B51">
        <v>0.22000000000000003</v>
      </c>
      <c r="C51">
        <v>2</v>
      </c>
      <c r="D51" s="3">
        <f t="shared" si="1"/>
        <v>0</v>
      </c>
    </row>
    <row r="52" spans="2:4" x14ac:dyDescent="0.15">
      <c r="B52">
        <v>0.21000000000000002</v>
      </c>
      <c r="C52">
        <v>2</v>
      </c>
      <c r="D52" s="3">
        <f t="shared" si="1"/>
        <v>0</v>
      </c>
    </row>
    <row r="53" spans="2:4" x14ac:dyDescent="0.15">
      <c r="B53">
        <v>0.2</v>
      </c>
      <c r="C53">
        <v>2</v>
      </c>
      <c r="D53" s="3">
        <f t="shared" si="1"/>
        <v>0</v>
      </c>
    </row>
    <row r="54" spans="2:4" x14ac:dyDescent="0.15">
      <c r="B54">
        <v>0.18</v>
      </c>
      <c r="C54">
        <v>2</v>
      </c>
      <c r="D54" s="3">
        <f t="shared" si="1"/>
        <v>0</v>
      </c>
    </row>
    <row r="55" spans="2:4" x14ac:dyDescent="0.15">
      <c r="B55">
        <v>0.15</v>
      </c>
      <c r="C55">
        <v>2</v>
      </c>
      <c r="D55" s="3">
        <f t="shared" si="1"/>
        <v>0</v>
      </c>
    </row>
    <row r="56" spans="2:4" x14ac:dyDescent="0.15">
      <c r="B56">
        <v>0.12</v>
      </c>
      <c r="C56">
        <v>2</v>
      </c>
      <c r="D56" s="3">
        <f t="shared" si="1"/>
        <v>0</v>
      </c>
    </row>
    <row r="57" spans="2:4" x14ac:dyDescent="0.15">
      <c r="B57">
        <v>0.09</v>
      </c>
      <c r="C57">
        <v>2</v>
      </c>
      <c r="D57" s="3">
        <f t="shared" si="1"/>
        <v>0</v>
      </c>
    </row>
    <row r="58" spans="2:4" x14ac:dyDescent="0.15">
      <c r="B58">
        <v>0.06</v>
      </c>
      <c r="C58">
        <v>2</v>
      </c>
      <c r="D58" s="3">
        <f t="shared" si="1"/>
        <v>1</v>
      </c>
    </row>
    <row r="59" spans="2:4" x14ac:dyDescent="0.15">
      <c r="B59">
        <v>0.03</v>
      </c>
      <c r="C59">
        <v>2</v>
      </c>
      <c r="D59" s="3">
        <f t="shared" si="1"/>
        <v>1</v>
      </c>
    </row>
    <row r="60" spans="2:4" x14ac:dyDescent="0.15">
      <c r="B60" s="13">
        <v>0.46000000000000008</v>
      </c>
      <c r="C60" s="13">
        <v>3</v>
      </c>
      <c r="D60" s="10">
        <f>F4</f>
        <v>0</v>
      </c>
    </row>
    <row r="61" spans="2:4" x14ac:dyDescent="0.15">
      <c r="B61">
        <v>0.43</v>
      </c>
      <c r="C61">
        <v>3</v>
      </c>
      <c r="D61" s="3">
        <f t="shared" ref="D61:D77" si="2">F5</f>
        <v>0</v>
      </c>
    </row>
    <row r="62" spans="2:4" x14ac:dyDescent="0.15">
      <c r="B62">
        <v>0.4</v>
      </c>
      <c r="C62">
        <v>3</v>
      </c>
      <c r="D62" s="3">
        <f t="shared" si="2"/>
        <v>0</v>
      </c>
    </row>
    <row r="63" spans="2:4" x14ac:dyDescent="0.15">
      <c r="B63">
        <v>0.37</v>
      </c>
      <c r="C63">
        <v>3</v>
      </c>
      <c r="D63" s="3">
        <f t="shared" si="2"/>
        <v>0</v>
      </c>
    </row>
    <row r="64" spans="2:4" x14ac:dyDescent="0.15">
      <c r="B64">
        <v>0.34</v>
      </c>
      <c r="C64">
        <v>3</v>
      </c>
      <c r="D64" s="3">
        <f t="shared" si="2"/>
        <v>0</v>
      </c>
    </row>
    <row r="65" spans="2:4" x14ac:dyDescent="0.15">
      <c r="B65">
        <v>0.31</v>
      </c>
      <c r="C65">
        <v>3</v>
      </c>
      <c r="D65" s="3">
        <f t="shared" si="2"/>
        <v>0</v>
      </c>
    </row>
    <row r="66" spans="2:4" x14ac:dyDescent="0.15">
      <c r="B66">
        <v>0.28000000000000003</v>
      </c>
      <c r="C66">
        <v>3</v>
      </c>
      <c r="D66" s="3">
        <f t="shared" si="2"/>
        <v>0</v>
      </c>
    </row>
    <row r="67" spans="2:4" x14ac:dyDescent="0.15">
      <c r="B67">
        <v>0.25</v>
      </c>
      <c r="C67">
        <v>3</v>
      </c>
      <c r="D67" s="3">
        <f t="shared" si="2"/>
        <v>0</v>
      </c>
    </row>
    <row r="68" spans="2:4" x14ac:dyDescent="0.15">
      <c r="B68">
        <v>0.23000000000000004</v>
      </c>
      <c r="C68">
        <v>3</v>
      </c>
      <c r="D68" s="3">
        <f t="shared" si="2"/>
        <v>0</v>
      </c>
    </row>
    <row r="69" spans="2:4" x14ac:dyDescent="0.15">
      <c r="B69">
        <v>0.22000000000000003</v>
      </c>
      <c r="C69">
        <v>3</v>
      </c>
      <c r="D69" s="3">
        <f t="shared" si="2"/>
        <v>0</v>
      </c>
    </row>
    <row r="70" spans="2:4" x14ac:dyDescent="0.15">
      <c r="B70">
        <v>0.21000000000000002</v>
      </c>
      <c r="C70">
        <v>3</v>
      </c>
      <c r="D70" s="3">
        <f t="shared" si="2"/>
        <v>0</v>
      </c>
    </row>
    <row r="71" spans="2:4" x14ac:dyDescent="0.15">
      <c r="B71">
        <v>0.2</v>
      </c>
      <c r="C71">
        <v>3</v>
      </c>
      <c r="D71" s="3">
        <f t="shared" si="2"/>
        <v>0</v>
      </c>
    </row>
    <row r="72" spans="2:4" x14ac:dyDescent="0.15">
      <c r="B72">
        <v>0.18</v>
      </c>
      <c r="C72">
        <v>3</v>
      </c>
      <c r="D72" s="3">
        <f t="shared" si="2"/>
        <v>0</v>
      </c>
    </row>
    <row r="73" spans="2:4" x14ac:dyDescent="0.15">
      <c r="B73">
        <v>0.15</v>
      </c>
      <c r="C73">
        <v>3</v>
      </c>
      <c r="D73" s="3">
        <f t="shared" si="2"/>
        <v>0</v>
      </c>
    </row>
    <row r="74" spans="2:4" x14ac:dyDescent="0.15">
      <c r="B74">
        <v>0.12</v>
      </c>
      <c r="C74">
        <v>3</v>
      </c>
      <c r="D74" s="3">
        <f t="shared" si="2"/>
        <v>1</v>
      </c>
    </row>
    <row r="75" spans="2:4" x14ac:dyDescent="0.15">
      <c r="B75">
        <v>0.09</v>
      </c>
      <c r="C75">
        <v>3</v>
      </c>
      <c r="D75" s="3">
        <f t="shared" si="2"/>
        <v>1</v>
      </c>
    </row>
    <row r="76" spans="2:4" x14ac:dyDescent="0.15">
      <c r="B76">
        <v>0.06</v>
      </c>
      <c r="C76">
        <v>3</v>
      </c>
      <c r="D76" s="3">
        <f t="shared" si="2"/>
        <v>1</v>
      </c>
    </row>
    <row r="77" spans="2:4" x14ac:dyDescent="0.15">
      <c r="B77">
        <v>0.03</v>
      </c>
      <c r="C77">
        <v>3</v>
      </c>
      <c r="D77" s="3">
        <f t="shared" si="2"/>
        <v>1</v>
      </c>
    </row>
    <row r="78" spans="2:4" x14ac:dyDescent="0.15">
      <c r="B78" s="13">
        <v>0.46000000000000008</v>
      </c>
      <c r="C78" s="13">
        <v>4</v>
      </c>
      <c r="D78" s="86">
        <f>G4</f>
        <v>1</v>
      </c>
    </row>
    <row r="79" spans="2:4" x14ac:dyDescent="0.15">
      <c r="B79">
        <v>0.43</v>
      </c>
      <c r="C79">
        <v>4</v>
      </c>
      <c r="D79" s="3">
        <f t="shared" ref="D79:D95" si="3">G5</f>
        <v>0.6875</v>
      </c>
    </row>
    <row r="80" spans="2:4" x14ac:dyDescent="0.15">
      <c r="B80">
        <v>0.4</v>
      </c>
      <c r="C80">
        <v>4</v>
      </c>
      <c r="D80" s="3">
        <f t="shared" si="3"/>
        <v>0.58333333333333337</v>
      </c>
    </row>
    <row r="81" spans="2:4" x14ac:dyDescent="0.15">
      <c r="B81">
        <v>0.37</v>
      </c>
      <c r="C81">
        <v>4</v>
      </c>
      <c r="D81" s="3">
        <f t="shared" si="3"/>
        <v>0</v>
      </c>
    </row>
    <row r="82" spans="2:4" x14ac:dyDescent="0.15">
      <c r="B82">
        <v>0.34</v>
      </c>
      <c r="C82">
        <v>4</v>
      </c>
      <c r="D82" s="3">
        <f t="shared" si="3"/>
        <v>0.16666666666666666</v>
      </c>
    </row>
    <row r="83" spans="2:4" x14ac:dyDescent="0.15">
      <c r="B83">
        <v>0.31</v>
      </c>
      <c r="C83">
        <v>4</v>
      </c>
      <c r="D83" s="3">
        <f t="shared" si="3"/>
        <v>0.16666666666666666</v>
      </c>
    </row>
    <row r="84" spans="2:4" x14ac:dyDescent="0.15">
      <c r="B84">
        <v>0.28000000000000003</v>
      </c>
      <c r="C84">
        <v>4</v>
      </c>
      <c r="D84" s="3">
        <f t="shared" si="3"/>
        <v>0</v>
      </c>
    </row>
    <row r="85" spans="2:4" x14ac:dyDescent="0.15">
      <c r="B85">
        <v>0.25</v>
      </c>
      <c r="C85">
        <v>4</v>
      </c>
      <c r="D85" s="3">
        <f t="shared" si="3"/>
        <v>0</v>
      </c>
    </row>
    <row r="86" spans="2:4" x14ac:dyDescent="0.15">
      <c r="B86">
        <v>0.23000000000000004</v>
      </c>
      <c r="C86">
        <v>4</v>
      </c>
      <c r="D86" s="3">
        <f t="shared" si="3"/>
        <v>0</v>
      </c>
    </row>
    <row r="87" spans="2:4" x14ac:dyDescent="0.15">
      <c r="B87">
        <v>0.22000000000000003</v>
      </c>
      <c r="C87">
        <v>4</v>
      </c>
      <c r="D87" s="3">
        <f t="shared" si="3"/>
        <v>0</v>
      </c>
    </row>
    <row r="88" spans="2:4" x14ac:dyDescent="0.15">
      <c r="B88">
        <v>0.21000000000000002</v>
      </c>
      <c r="C88">
        <v>4</v>
      </c>
      <c r="D88" s="3">
        <f t="shared" si="3"/>
        <v>0</v>
      </c>
    </row>
    <row r="89" spans="2:4" x14ac:dyDescent="0.15">
      <c r="B89">
        <v>0.2</v>
      </c>
      <c r="C89">
        <v>4</v>
      </c>
      <c r="D89" s="3">
        <f t="shared" si="3"/>
        <v>0</v>
      </c>
    </row>
    <row r="90" spans="2:4" x14ac:dyDescent="0.15">
      <c r="B90">
        <v>0.18</v>
      </c>
      <c r="C90">
        <v>4</v>
      </c>
      <c r="D90" s="3">
        <f t="shared" si="3"/>
        <v>0</v>
      </c>
    </row>
    <row r="91" spans="2:4" x14ac:dyDescent="0.15">
      <c r="B91">
        <v>0.15</v>
      </c>
      <c r="C91">
        <v>4</v>
      </c>
      <c r="D91" s="3">
        <f t="shared" si="3"/>
        <v>0.5</v>
      </c>
    </row>
    <row r="92" spans="2:4" x14ac:dyDescent="0.15">
      <c r="B92">
        <v>0.12</v>
      </c>
      <c r="C92">
        <v>4</v>
      </c>
      <c r="D92" s="3">
        <f t="shared" si="3"/>
        <v>1</v>
      </c>
    </row>
    <row r="93" spans="2:4" x14ac:dyDescent="0.15">
      <c r="B93">
        <v>0.09</v>
      </c>
      <c r="C93">
        <v>4</v>
      </c>
      <c r="D93" s="3">
        <f t="shared" si="3"/>
        <v>1</v>
      </c>
    </row>
    <row r="94" spans="2:4" x14ac:dyDescent="0.15">
      <c r="B94">
        <v>0.06</v>
      </c>
      <c r="C94">
        <v>4</v>
      </c>
      <c r="D94" s="3">
        <f t="shared" si="3"/>
        <v>1</v>
      </c>
    </row>
    <row r="95" spans="2:4" x14ac:dyDescent="0.15">
      <c r="B95">
        <v>0.03</v>
      </c>
      <c r="C95">
        <v>4</v>
      </c>
      <c r="D95" s="3">
        <f t="shared" si="3"/>
        <v>1</v>
      </c>
    </row>
    <row r="96" spans="2:4" x14ac:dyDescent="0.15">
      <c r="B96" s="13">
        <v>0.46000000000000008</v>
      </c>
      <c r="C96" s="13">
        <v>5</v>
      </c>
      <c r="D96" s="86">
        <f>H4</f>
        <v>0.2</v>
      </c>
    </row>
    <row r="97" spans="2:4" x14ac:dyDescent="0.15">
      <c r="B97">
        <v>0.43</v>
      </c>
      <c r="C97">
        <v>5</v>
      </c>
      <c r="D97" s="3">
        <f t="shared" ref="D97:D113" si="4">H5</f>
        <v>0</v>
      </c>
    </row>
    <row r="98" spans="2:4" x14ac:dyDescent="0.15">
      <c r="B98">
        <v>0.4</v>
      </c>
      <c r="C98">
        <v>5</v>
      </c>
      <c r="D98" s="3">
        <f t="shared" si="4"/>
        <v>8.3333333333333329E-2</v>
      </c>
    </row>
    <row r="99" spans="2:4" x14ac:dyDescent="0.15">
      <c r="B99">
        <v>0.37</v>
      </c>
      <c r="C99">
        <v>5</v>
      </c>
      <c r="D99" s="3">
        <f t="shared" si="4"/>
        <v>0</v>
      </c>
    </row>
    <row r="100" spans="2:4" x14ac:dyDescent="0.15">
      <c r="B100">
        <v>0.34</v>
      </c>
      <c r="C100">
        <v>5</v>
      </c>
      <c r="D100" s="3">
        <f t="shared" si="4"/>
        <v>0</v>
      </c>
    </row>
    <row r="101" spans="2:4" x14ac:dyDescent="0.15">
      <c r="B101">
        <v>0.31</v>
      </c>
      <c r="C101">
        <v>5</v>
      </c>
      <c r="D101" s="3">
        <f t="shared" si="4"/>
        <v>0</v>
      </c>
    </row>
    <row r="102" spans="2:4" x14ac:dyDescent="0.15">
      <c r="B102">
        <v>0.28000000000000003</v>
      </c>
      <c r="C102">
        <v>5</v>
      </c>
      <c r="D102" s="3">
        <f t="shared" si="4"/>
        <v>0</v>
      </c>
    </row>
    <row r="103" spans="2:4" x14ac:dyDescent="0.15">
      <c r="B103">
        <v>0.25</v>
      </c>
      <c r="C103">
        <v>5</v>
      </c>
      <c r="D103" s="3">
        <f t="shared" si="4"/>
        <v>0</v>
      </c>
    </row>
    <row r="104" spans="2:4" x14ac:dyDescent="0.15">
      <c r="B104">
        <v>0.23000000000000004</v>
      </c>
      <c r="C104">
        <v>5</v>
      </c>
      <c r="D104" s="3">
        <f t="shared" si="4"/>
        <v>0</v>
      </c>
    </row>
    <row r="105" spans="2:4" x14ac:dyDescent="0.15">
      <c r="B105">
        <v>0.22000000000000003</v>
      </c>
      <c r="C105">
        <v>5</v>
      </c>
      <c r="D105" s="3">
        <f t="shared" si="4"/>
        <v>0</v>
      </c>
    </row>
    <row r="106" spans="2:4" x14ac:dyDescent="0.15">
      <c r="B106">
        <v>0.21000000000000002</v>
      </c>
      <c r="C106">
        <v>5</v>
      </c>
      <c r="D106" s="3">
        <f t="shared" si="4"/>
        <v>0</v>
      </c>
    </row>
    <row r="107" spans="2:4" x14ac:dyDescent="0.15">
      <c r="B107">
        <v>0.2</v>
      </c>
      <c r="C107">
        <v>5</v>
      </c>
      <c r="D107" s="3">
        <f t="shared" si="4"/>
        <v>0</v>
      </c>
    </row>
    <row r="108" spans="2:4" x14ac:dyDescent="0.15">
      <c r="B108">
        <v>0.18</v>
      </c>
      <c r="C108">
        <v>5</v>
      </c>
      <c r="D108" s="3">
        <f t="shared" si="4"/>
        <v>0</v>
      </c>
    </row>
    <row r="109" spans="2:4" x14ac:dyDescent="0.15">
      <c r="B109">
        <v>0.15</v>
      </c>
      <c r="C109">
        <v>5</v>
      </c>
      <c r="D109" s="3">
        <f t="shared" si="4"/>
        <v>0.5</v>
      </c>
    </row>
    <row r="110" spans="2:4" x14ac:dyDescent="0.15">
      <c r="B110">
        <v>0.12</v>
      </c>
      <c r="C110">
        <v>5</v>
      </c>
      <c r="D110" s="3">
        <f t="shared" si="4"/>
        <v>0.8</v>
      </c>
    </row>
    <row r="111" spans="2:4" x14ac:dyDescent="0.15">
      <c r="B111">
        <v>0.09</v>
      </c>
      <c r="C111">
        <v>5</v>
      </c>
      <c r="D111" s="3">
        <f t="shared" si="4"/>
        <v>0</v>
      </c>
    </row>
    <row r="112" spans="2:4" x14ac:dyDescent="0.15">
      <c r="B112">
        <v>0.06</v>
      </c>
      <c r="C112">
        <v>5</v>
      </c>
      <c r="D112" s="3">
        <f t="shared" si="4"/>
        <v>0</v>
      </c>
    </row>
    <row r="113" spans="2:4" x14ac:dyDescent="0.15">
      <c r="B113">
        <v>0.03</v>
      </c>
      <c r="C113">
        <v>5</v>
      </c>
      <c r="D113" s="3">
        <f t="shared" si="4"/>
        <v>0</v>
      </c>
    </row>
    <row r="114" spans="2:4" x14ac:dyDescent="0.15">
      <c r="B114" s="13">
        <v>0.46</v>
      </c>
      <c r="C114" s="13">
        <v>6</v>
      </c>
      <c r="D114" s="10">
        <f>I4</f>
        <v>0.8</v>
      </c>
    </row>
    <row r="115" spans="2:4" x14ac:dyDescent="0.15">
      <c r="B115">
        <v>0.43</v>
      </c>
      <c r="C115">
        <v>6</v>
      </c>
      <c r="D115" s="3">
        <f t="shared" ref="D115:D131" si="5">I5</f>
        <v>0.6875</v>
      </c>
    </row>
    <row r="116" spans="2:4" x14ac:dyDescent="0.15">
      <c r="B116">
        <v>0.4</v>
      </c>
      <c r="C116">
        <v>6</v>
      </c>
      <c r="D116" s="3">
        <f t="shared" si="5"/>
        <v>0.5</v>
      </c>
    </row>
    <row r="117" spans="2:4" x14ac:dyDescent="0.15">
      <c r="B117">
        <v>0.37</v>
      </c>
      <c r="C117">
        <v>6</v>
      </c>
      <c r="D117" s="3">
        <f t="shared" si="5"/>
        <v>0</v>
      </c>
    </row>
    <row r="118" spans="2:4" x14ac:dyDescent="0.15">
      <c r="B118">
        <v>0.34</v>
      </c>
      <c r="C118">
        <v>6</v>
      </c>
      <c r="D118" s="3">
        <f t="shared" si="5"/>
        <v>0.16666666666666666</v>
      </c>
    </row>
    <row r="119" spans="2:4" x14ac:dyDescent="0.15">
      <c r="B119">
        <v>0.31</v>
      </c>
      <c r="C119">
        <v>6</v>
      </c>
      <c r="D119" s="3">
        <f t="shared" si="5"/>
        <v>0.16666666666666666</v>
      </c>
    </row>
    <row r="120" spans="2:4" x14ac:dyDescent="0.15">
      <c r="B120">
        <v>0.28000000000000003</v>
      </c>
      <c r="C120">
        <v>6</v>
      </c>
      <c r="D120" s="3">
        <f t="shared" si="5"/>
        <v>0</v>
      </c>
    </row>
    <row r="121" spans="2:4" x14ac:dyDescent="0.15">
      <c r="B121">
        <v>0.25</v>
      </c>
      <c r="C121">
        <v>6</v>
      </c>
      <c r="D121" s="3">
        <f t="shared" si="5"/>
        <v>0</v>
      </c>
    </row>
    <row r="122" spans="2:4" x14ac:dyDescent="0.15">
      <c r="B122">
        <v>0.23000000000000004</v>
      </c>
      <c r="C122">
        <v>6</v>
      </c>
      <c r="D122" s="3">
        <f t="shared" si="5"/>
        <v>0</v>
      </c>
    </row>
    <row r="123" spans="2:4" x14ac:dyDescent="0.15">
      <c r="B123">
        <v>0.22000000000000003</v>
      </c>
      <c r="C123">
        <v>6</v>
      </c>
      <c r="D123" s="3">
        <f t="shared" si="5"/>
        <v>0</v>
      </c>
    </row>
    <row r="124" spans="2:4" x14ac:dyDescent="0.15">
      <c r="B124">
        <v>0.21000000000000002</v>
      </c>
      <c r="C124">
        <v>6</v>
      </c>
      <c r="D124" s="3">
        <f t="shared" si="5"/>
        <v>0</v>
      </c>
    </row>
    <row r="125" spans="2:4" x14ac:dyDescent="0.15">
      <c r="B125">
        <v>0.2</v>
      </c>
      <c r="C125">
        <v>6</v>
      </c>
      <c r="D125" s="3">
        <f t="shared" si="5"/>
        <v>0</v>
      </c>
    </row>
    <row r="126" spans="2:4" x14ac:dyDescent="0.15">
      <c r="B126">
        <v>0.18</v>
      </c>
      <c r="C126">
        <v>6</v>
      </c>
      <c r="D126" s="3">
        <f t="shared" si="5"/>
        <v>0</v>
      </c>
    </row>
    <row r="127" spans="2:4" x14ac:dyDescent="0.15">
      <c r="B127">
        <v>0.15</v>
      </c>
      <c r="C127">
        <v>6</v>
      </c>
      <c r="D127" s="3">
        <f t="shared" si="5"/>
        <v>0</v>
      </c>
    </row>
    <row r="128" spans="2:4" x14ac:dyDescent="0.15">
      <c r="B128">
        <v>0.12</v>
      </c>
      <c r="C128">
        <v>6</v>
      </c>
      <c r="D128" s="3">
        <f t="shared" si="5"/>
        <v>0</v>
      </c>
    </row>
    <row r="129" spans="2:4" x14ac:dyDescent="0.15">
      <c r="B129">
        <v>0.09</v>
      </c>
      <c r="C129">
        <v>6</v>
      </c>
      <c r="D129" s="3">
        <f t="shared" si="5"/>
        <v>0.2</v>
      </c>
    </row>
    <row r="130" spans="2:4" x14ac:dyDescent="0.15">
      <c r="B130">
        <v>0.06</v>
      </c>
      <c r="C130">
        <v>6</v>
      </c>
      <c r="D130" s="3">
        <f t="shared" si="5"/>
        <v>0.2</v>
      </c>
    </row>
    <row r="131" spans="2:4" x14ac:dyDescent="0.15">
      <c r="B131">
        <v>0.03</v>
      </c>
      <c r="C131">
        <v>6</v>
      </c>
      <c r="D131" s="3">
        <f t="shared" si="5"/>
        <v>0</v>
      </c>
    </row>
    <row r="132" spans="2:4" x14ac:dyDescent="0.15">
      <c r="B132" s="13">
        <v>0.46</v>
      </c>
      <c r="C132" s="13">
        <v>7</v>
      </c>
      <c r="D132" s="10">
        <f>J4</f>
        <v>0.4</v>
      </c>
    </row>
    <row r="133" spans="2:4" x14ac:dyDescent="0.15">
      <c r="B133">
        <v>0.43</v>
      </c>
      <c r="C133">
        <v>7</v>
      </c>
      <c r="D133" s="3">
        <f t="shared" ref="D133:D149" si="6">J5</f>
        <v>0.375</v>
      </c>
    </row>
    <row r="134" spans="2:4" x14ac:dyDescent="0.15">
      <c r="B134">
        <v>0.4</v>
      </c>
      <c r="C134">
        <v>7</v>
      </c>
      <c r="D134" s="3">
        <f t="shared" si="6"/>
        <v>0.16666666666666666</v>
      </c>
    </row>
    <row r="135" spans="2:4" x14ac:dyDescent="0.15">
      <c r="B135">
        <v>0.37</v>
      </c>
      <c r="C135">
        <v>7</v>
      </c>
      <c r="D135" s="3">
        <f t="shared" si="6"/>
        <v>0</v>
      </c>
    </row>
    <row r="136" spans="2:4" x14ac:dyDescent="0.15">
      <c r="B136">
        <v>0.34</v>
      </c>
      <c r="C136">
        <v>7</v>
      </c>
      <c r="D136" s="3">
        <f t="shared" si="6"/>
        <v>0</v>
      </c>
    </row>
    <row r="137" spans="2:4" x14ac:dyDescent="0.15">
      <c r="B137">
        <v>0.31</v>
      </c>
      <c r="C137">
        <v>7</v>
      </c>
      <c r="D137" s="3">
        <f t="shared" si="6"/>
        <v>0</v>
      </c>
    </row>
    <row r="138" spans="2:4" x14ac:dyDescent="0.15">
      <c r="B138">
        <v>0.28000000000000003</v>
      </c>
      <c r="C138">
        <v>7</v>
      </c>
      <c r="D138" s="3">
        <f t="shared" si="6"/>
        <v>0</v>
      </c>
    </row>
    <row r="139" spans="2:4" x14ac:dyDescent="0.15">
      <c r="B139">
        <v>0.25</v>
      </c>
      <c r="C139">
        <v>7</v>
      </c>
      <c r="D139" s="3">
        <f t="shared" si="6"/>
        <v>0</v>
      </c>
    </row>
    <row r="140" spans="2:4" x14ac:dyDescent="0.15">
      <c r="B140">
        <v>0.23000000000000004</v>
      </c>
      <c r="C140">
        <v>7</v>
      </c>
      <c r="D140" s="3">
        <f t="shared" si="6"/>
        <v>0</v>
      </c>
    </row>
    <row r="141" spans="2:4" x14ac:dyDescent="0.15">
      <c r="B141">
        <v>0.22000000000000003</v>
      </c>
      <c r="C141">
        <v>7</v>
      </c>
      <c r="D141" s="3">
        <f t="shared" si="6"/>
        <v>0</v>
      </c>
    </row>
    <row r="142" spans="2:4" x14ac:dyDescent="0.15">
      <c r="B142">
        <v>0.21000000000000002</v>
      </c>
      <c r="C142">
        <v>7</v>
      </c>
      <c r="D142" s="3">
        <f t="shared" si="6"/>
        <v>0</v>
      </c>
    </row>
    <row r="143" spans="2:4" x14ac:dyDescent="0.15">
      <c r="B143">
        <v>0.2</v>
      </c>
      <c r="C143">
        <v>7</v>
      </c>
      <c r="D143" s="3">
        <f t="shared" si="6"/>
        <v>0</v>
      </c>
    </row>
    <row r="144" spans="2:4" x14ac:dyDescent="0.15">
      <c r="B144">
        <v>0.18</v>
      </c>
      <c r="C144">
        <v>7</v>
      </c>
      <c r="D144" s="3">
        <f t="shared" si="6"/>
        <v>0</v>
      </c>
    </row>
    <row r="145" spans="2:4" x14ac:dyDescent="0.15">
      <c r="B145">
        <v>0.15</v>
      </c>
      <c r="C145">
        <v>7</v>
      </c>
      <c r="D145" s="3">
        <f t="shared" si="6"/>
        <v>0</v>
      </c>
    </row>
    <row r="146" spans="2:4" x14ac:dyDescent="0.15">
      <c r="B146">
        <v>0.12</v>
      </c>
      <c r="C146">
        <v>7</v>
      </c>
      <c r="D146" s="3">
        <f t="shared" si="6"/>
        <v>0</v>
      </c>
    </row>
    <row r="147" spans="2:4" x14ac:dyDescent="0.15">
      <c r="B147">
        <v>0.09</v>
      </c>
      <c r="C147">
        <v>7</v>
      </c>
      <c r="D147" s="3">
        <f t="shared" si="6"/>
        <v>0</v>
      </c>
    </row>
    <row r="148" spans="2:4" x14ac:dyDescent="0.15">
      <c r="B148">
        <v>0.06</v>
      </c>
      <c r="C148">
        <v>7</v>
      </c>
      <c r="D148" s="3">
        <f t="shared" si="6"/>
        <v>0</v>
      </c>
    </row>
    <row r="149" spans="2:4" x14ac:dyDescent="0.15">
      <c r="B149">
        <v>0.03</v>
      </c>
      <c r="C149">
        <v>7</v>
      </c>
      <c r="D149" s="3">
        <f t="shared" si="6"/>
        <v>0</v>
      </c>
    </row>
    <row r="150" spans="2:4" x14ac:dyDescent="0.15">
      <c r="B150" s="13">
        <v>0.46</v>
      </c>
      <c r="C150" s="13">
        <v>8</v>
      </c>
      <c r="D150" s="10">
        <f>K4</f>
        <v>1</v>
      </c>
    </row>
    <row r="151" spans="2:4" x14ac:dyDescent="0.15">
      <c r="B151">
        <v>0.43</v>
      </c>
      <c r="C151">
        <v>8</v>
      </c>
      <c r="D151" s="3">
        <f t="shared" ref="D151:D152" si="7">K5</f>
        <v>0.625</v>
      </c>
    </row>
    <row r="152" spans="2:4" x14ac:dyDescent="0.15">
      <c r="B152">
        <v>0.4</v>
      </c>
      <c r="C152">
        <v>8</v>
      </c>
      <c r="D152" s="3">
        <f t="shared" si="7"/>
        <v>0</v>
      </c>
    </row>
    <row r="153" spans="2:4" x14ac:dyDescent="0.15">
      <c r="B153">
        <v>0.37</v>
      </c>
      <c r="C153">
        <v>8</v>
      </c>
      <c r="D153" s="3">
        <f t="shared" ref="D153:D167" si="8">K7</f>
        <v>0</v>
      </c>
    </row>
    <row r="154" spans="2:4" x14ac:dyDescent="0.15">
      <c r="B154">
        <v>0.34</v>
      </c>
      <c r="C154">
        <v>8</v>
      </c>
      <c r="D154" s="3">
        <f t="shared" si="8"/>
        <v>0</v>
      </c>
    </row>
    <row r="155" spans="2:4" x14ac:dyDescent="0.15">
      <c r="B155">
        <v>0.31</v>
      </c>
      <c r="C155">
        <v>8</v>
      </c>
      <c r="D155" s="3">
        <f t="shared" si="8"/>
        <v>0.16666666666666666</v>
      </c>
    </row>
    <row r="156" spans="2:4" x14ac:dyDescent="0.15">
      <c r="B156">
        <v>0.28000000000000003</v>
      </c>
      <c r="C156">
        <v>8</v>
      </c>
      <c r="D156" s="3">
        <f t="shared" si="8"/>
        <v>0</v>
      </c>
    </row>
    <row r="157" spans="2:4" x14ac:dyDescent="0.15">
      <c r="B157">
        <v>0.25</v>
      </c>
      <c r="C157">
        <v>8</v>
      </c>
      <c r="D157" s="3">
        <f t="shared" si="8"/>
        <v>0</v>
      </c>
    </row>
    <row r="158" spans="2:4" x14ac:dyDescent="0.15">
      <c r="B158">
        <v>0.23000000000000004</v>
      </c>
      <c r="C158">
        <v>8</v>
      </c>
      <c r="D158" s="3">
        <f t="shared" si="8"/>
        <v>0</v>
      </c>
    </row>
    <row r="159" spans="2:4" x14ac:dyDescent="0.15">
      <c r="B159">
        <v>0.22000000000000003</v>
      </c>
      <c r="C159">
        <v>8</v>
      </c>
      <c r="D159" s="3">
        <f t="shared" si="8"/>
        <v>0</v>
      </c>
    </row>
    <row r="160" spans="2:4" x14ac:dyDescent="0.15">
      <c r="B160">
        <v>0.21000000000000002</v>
      </c>
      <c r="C160">
        <v>8</v>
      </c>
      <c r="D160" s="3">
        <f t="shared" si="8"/>
        <v>0</v>
      </c>
    </row>
    <row r="161" spans="2:4" x14ac:dyDescent="0.15">
      <c r="B161">
        <v>0.2</v>
      </c>
      <c r="C161">
        <v>8</v>
      </c>
      <c r="D161" s="3">
        <f t="shared" si="8"/>
        <v>0</v>
      </c>
    </row>
    <row r="162" spans="2:4" x14ac:dyDescent="0.15">
      <c r="B162">
        <v>0.18</v>
      </c>
      <c r="C162">
        <v>8</v>
      </c>
      <c r="D162" s="3">
        <f t="shared" si="8"/>
        <v>0</v>
      </c>
    </row>
    <row r="163" spans="2:4" x14ac:dyDescent="0.15">
      <c r="B163">
        <v>0.15</v>
      </c>
      <c r="C163">
        <v>8</v>
      </c>
      <c r="D163" s="3">
        <f t="shared" si="8"/>
        <v>0.5</v>
      </c>
    </row>
    <row r="164" spans="2:4" x14ac:dyDescent="0.15">
      <c r="B164">
        <v>0.12</v>
      </c>
      <c r="C164">
        <v>8</v>
      </c>
      <c r="D164" s="3">
        <f t="shared" si="8"/>
        <v>0.8</v>
      </c>
    </row>
    <row r="165" spans="2:4" x14ac:dyDescent="0.15">
      <c r="B165">
        <v>0.09</v>
      </c>
      <c r="C165">
        <v>8</v>
      </c>
      <c r="D165" s="3">
        <f t="shared" si="8"/>
        <v>0</v>
      </c>
    </row>
    <row r="166" spans="2:4" x14ac:dyDescent="0.15">
      <c r="B166">
        <v>0.06</v>
      </c>
      <c r="C166">
        <v>8</v>
      </c>
      <c r="D166" s="3">
        <f t="shared" si="8"/>
        <v>0.2</v>
      </c>
    </row>
    <row r="167" spans="2:4" x14ac:dyDescent="0.15">
      <c r="B167">
        <v>0.03</v>
      </c>
      <c r="C167">
        <v>8</v>
      </c>
      <c r="D167" s="3">
        <f t="shared" si="8"/>
        <v>0</v>
      </c>
    </row>
    <row r="168" spans="2:4" x14ac:dyDescent="0.15">
      <c r="B168" s="13">
        <v>0.46</v>
      </c>
      <c r="C168" s="13">
        <v>9</v>
      </c>
      <c r="D168" s="10">
        <f>L4</f>
        <v>0</v>
      </c>
    </row>
    <row r="169" spans="2:4" x14ac:dyDescent="0.15">
      <c r="B169">
        <v>0.43</v>
      </c>
      <c r="C169">
        <v>9</v>
      </c>
      <c r="D169" s="3">
        <f t="shared" ref="D169:D185" si="9">L5</f>
        <v>0</v>
      </c>
    </row>
    <row r="170" spans="2:4" x14ac:dyDescent="0.15">
      <c r="B170">
        <v>0.4</v>
      </c>
      <c r="C170">
        <v>9</v>
      </c>
      <c r="D170" s="3">
        <f t="shared" si="9"/>
        <v>0</v>
      </c>
    </row>
    <row r="171" spans="2:4" x14ac:dyDescent="0.15">
      <c r="B171">
        <v>0.37</v>
      </c>
      <c r="C171">
        <v>9</v>
      </c>
      <c r="D171" s="3">
        <f t="shared" si="9"/>
        <v>0</v>
      </c>
    </row>
    <row r="172" spans="2:4" x14ac:dyDescent="0.15">
      <c r="B172">
        <v>0.34</v>
      </c>
      <c r="C172">
        <v>9</v>
      </c>
      <c r="D172" s="3">
        <f t="shared" si="9"/>
        <v>0</v>
      </c>
    </row>
    <row r="173" spans="2:4" x14ac:dyDescent="0.15">
      <c r="B173">
        <v>0.31</v>
      </c>
      <c r="C173">
        <v>9</v>
      </c>
      <c r="D173" s="3">
        <f t="shared" si="9"/>
        <v>0</v>
      </c>
    </row>
    <row r="174" spans="2:4" x14ac:dyDescent="0.15">
      <c r="B174">
        <v>0.28000000000000003</v>
      </c>
      <c r="C174">
        <v>9</v>
      </c>
      <c r="D174" s="3">
        <f t="shared" si="9"/>
        <v>0</v>
      </c>
    </row>
    <row r="175" spans="2:4" x14ac:dyDescent="0.15">
      <c r="B175">
        <v>0.25</v>
      </c>
      <c r="C175">
        <v>9</v>
      </c>
      <c r="D175" s="3">
        <f t="shared" si="9"/>
        <v>0</v>
      </c>
    </row>
    <row r="176" spans="2:4" x14ac:dyDescent="0.15">
      <c r="B176">
        <v>0.23000000000000004</v>
      </c>
      <c r="C176">
        <v>9</v>
      </c>
      <c r="D176" s="3">
        <f t="shared" si="9"/>
        <v>0</v>
      </c>
    </row>
    <row r="177" spans="2:4" x14ac:dyDescent="0.15">
      <c r="B177">
        <v>0.22000000000000003</v>
      </c>
      <c r="C177">
        <v>9</v>
      </c>
      <c r="D177" s="3">
        <f t="shared" si="9"/>
        <v>0</v>
      </c>
    </row>
    <row r="178" spans="2:4" x14ac:dyDescent="0.15">
      <c r="B178">
        <v>0.21000000000000002</v>
      </c>
      <c r="C178">
        <v>9</v>
      </c>
      <c r="D178" s="3">
        <f t="shared" si="9"/>
        <v>0</v>
      </c>
    </row>
    <row r="179" spans="2:4" x14ac:dyDescent="0.15">
      <c r="B179">
        <v>0.2</v>
      </c>
      <c r="C179">
        <v>9</v>
      </c>
      <c r="D179" s="3">
        <f t="shared" si="9"/>
        <v>0</v>
      </c>
    </row>
    <row r="180" spans="2:4" x14ac:dyDescent="0.15">
      <c r="B180">
        <v>0.18</v>
      </c>
      <c r="C180">
        <v>9</v>
      </c>
      <c r="D180" s="3">
        <f t="shared" si="9"/>
        <v>0.16666666666666666</v>
      </c>
    </row>
    <row r="181" spans="2:4" x14ac:dyDescent="0.15">
      <c r="B181">
        <v>0.15</v>
      </c>
      <c r="C181">
        <v>9</v>
      </c>
      <c r="D181" s="3">
        <f t="shared" si="9"/>
        <v>0</v>
      </c>
    </row>
    <row r="182" spans="2:4" x14ac:dyDescent="0.15">
      <c r="B182">
        <v>0.12</v>
      </c>
      <c r="C182">
        <v>9</v>
      </c>
      <c r="D182" s="3">
        <f t="shared" si="9"/>
        <v>0.2</v>
      </c>
    </row>
    <row r="183" spans="2:4" x14ac:dyDescent="0.15">
      <c r="B183">
        <v>0.09</v>
      </c>
      <c r="C183">
        <v>9</v>
      </c>
      <c r="D183" s="3">
        <f t="shared" si="9"/>
        <v>0.2</v>
      </c>
    </row>
    <row r="184" spans="2:4" x14ac:dyDescent="0.15">
      <c r="B184">
        <v>0.06</v>
      </c>
      <c r="C184">
        <v>9</v>
      </c>
      <c r="D184" s="3">
        <f t="shared" si="9"/>
        <v>0</v>
      </c>
    </row>
    <row r="185" spans="2:4" x14ac:dyDescent="0.15">
      <c r="B185">
        <v>0.03</v>
      </c>
      <c r="C185">
        <v>9</v>
      </c>
      <c r="D185" s="3">
        <f t="shared" si="9"/>
        <v>0</v>
      </c>
    </row>
    <row r="186" spans="2:4" x14ac:dyDescent="0.15">
      <c r="B186" s="13">
        <v>0.46</v>
      </c>
      <c r="C186" s="13">
        <v>10</v>
      </c>
      <c r="D186" s="10">
        <f>M4</f>
        <v>0</v>
      </c>
    </row>
    <row r="187" spans="2:4" x14ac:dyDescent="0.15">
      <c r="B187">
        <v>0.43</v>
      </c>
      <c r="C187">
        <v>10</v>
      </c>
      <c r="D187" s="3">
        <f t="shared" ref="D187:D203" si="10">M5</f>
        <v>0</v>
      </c>
    </row>
    <row r="188" spans="2:4" x14ac:dyDescent="0.15">
      <c r="B188">
        <v>0.4</v>
      </c>
      <c r="C188">
        <v>10</v>
      </c>
      <c r="D188" s="3">
        <f t="shared" si="10"/>
        <v>0</v>
      </c>
    </row>
    <row r="189" spans="2:4" x14ac:dyDescent="0.15">
      <c r="B189">
        <v>0.37</v>
      </c>
      <c r="C189">
        <v>10</v>
      </c>
      <c r="D189" s="3">
        <f t="shared" si="10"/>
        <v>0</v>
      </c>
    </row>
    <row r="190" spans="2:4" x14ac:dyDescent="0.15">
      <c r="B190">
        <v>0.34</v>
      </c>
      <c r="C190">
        <v>10</v>
      </c>
      <c r="D190" s="3">
        <f t="shared" si="10"/>
        <v>0</v>
      </c>
    </row>
    <row r="191" spans="2:4" x14ac:dyDescent="0.15">
      <c r="B191">
        <v>0.31</v>
      </c>
      <c r="C191">
        <v>10</v>
      </c>
      <c r="D191" s="3">
        <f t="shared" si="10"/>
        <v>0</v>
      </c>
    </row>
    <row r="192" spans="2:4" x14ac:dyDescent="0.15">
      <c r="B192">
        <v>0.28000000000000003</v>
      </c>
      <c r="C192">
        <v>10</v>
      </c>
      <c r="D192" s="3">
        <f t="shared" si="10"/>
        <v>0</v>
      </c>
    </row>
    <row r="193" spans="2:4" x14ac:dyDescent="0.15">
      <c r="B193">
        <v>0.25</v>
      </c>
      <c r="C193">
        <v>10</v>
      </c>
      <c r="D193" s="3">
        <f t="shared" si="10"/>
        <v>0</v>
      </c>
    </row>
    <row r="194" spans="2:4" x14ac:dyDescent="0.15">
      <c r="B194">
        <v>0.23000000000000004</v>
      </c>
      <c r="C194">
        <v>10</v>
      </c>
      <c r="D194" s="3">
        <f t="shared" si="10"/>
        <v>0</v>
      </c>
    </row>
    <row r="195" spans="2:4" x14ac:dyDescent="0.15">
      <c r="B195">
        <v>0.22000000000000003</v>
      </c>
      <c r="C195">
        <v>10</v>
      </c>
      <c r="D195" s="3">
        <f t="shared" si="10"/>
        <v>0</v>
      </c>
    </row>
    <row r="196" spans="2:4" x14ac:dyDescent="0.15">
      <c r="B196">
        <v>0.21000000000000002</v>
      </c>
      <c r="C196">
        <v>10</v>
      </c>
      <c r="D196" s="3">
        <f t="shared" si="10"/>
        <v>0</v>
      </c>
    </row>
    <row r="197" spans="2:4" x14ac:dyDescent="0.15">
      <c r="B197">
        <v>0.2</v>
      </c>
      <c r="C197">
        <v>10</v>
      </c>
      <c r="D197" s="3">
        <f t="shared" si="10"/>
        <v>0</v>
      </c>
    </row>
    <row r="198" spans="2:4" x14ac:dyDescent="0.15">
      <c r="B198">
        <v>0.18</v>
      </c>
      <c r="C198">
        <v>10</v>
      </c>
      <c r="D198" s="3">
        <f t="shared" si="10"/>
        <v>0</v>
      </c>
    </row>
    <row r="199" spans="2:4" x14ac:dyDescent="0.15">
      <c r="B199">
        <v>0.15</v>
      </c>
      <c r="C199">
        <v>10</v>
      </c>
      <c r="D199" s="3">
        <f t="shared" si="10"/>
        <v>0</v>
      </c>
    </row>
    <row r="200" spans="2:4" x14ac:dyDescent="0.15">
      <c r="B200">
        <v>0.12</v>
      </c>
      <c r="C200">
        <v>10</v>
      </c>
      <c r="D200" s="3">
        <f t="shared" si="10"/>
        <v>0</v>
      </c>
    </row>
    <row r="201" spans="2:4" x14ac:dyDescent="0.15">
      <c r="B201">
        <v>0.09</v>
      </c>
      <c r="C201">
        <v>10</v>
      </c>
      <c r="D201" s="3">
        <f t="shared" si="10"/>
        <v>0.8</v>
      </c>
    </row>
    <row r="202" spans="2:4" x14ac:dyDescent="0.15">
      <c r="B202">
        <v>0.06</v>
      </c>
      <c r="C202">
        <v>10</v>
      </c>
      <c r="D202" s="3">
        <f t="shared" si="10"/>
        <v>0</v>
      </c>
    </row>
    <row r="203" spans="2:4" x14ac:dyDescent="0.15">
      <c r="B203">
        <v>0.03</v>
      </c>
      <c r="C203">
        <v>10</v>
      </c>
      <c r="D203" s="3">
        <f t="shared" si="10"/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662B5-C884-4E4B-B8D8-073625397224}">
  <dimension ref="A1:I19"/>
  <sheetViews>
    <sheetView zoomScale="125" zoomScaleNormal="125" workbookViewId="0">
      <selection activeCell="H39" sqref="H39"/>
    </sheetView>
  </sheetViews>
  <sheetFormatPr baseColWidth="10" defaultRowHeight="16" x14ac:dyDescent="0.2"/>
  <cols>
    <col min="1" max="1" width="8" style="106" customWidth="1"/>
    <col min="2" max="2" width="8.5" style="105" bestFit="1" customWidth="1"/>
    <col min="3" max="3" width="12.1640625" style="105" bestFit="1" customWidth="1"/>
    <col min="4" max="4" width="8.1640625" style="105" bestFit="1" customWidth="1"/>
    <col min="5" max="5" width="12.1640625" style="105" bestFit="1" customWidth="1"/>
    <col min="6" max="6" width="8.6640625" style="103" bestFit="1" customWidth="1"/>
    <col min="7" max="7" width="12.1640625" style="104" bestFit="1" customWidth="1"/>
    <col min="8" max="8" width="10.5" style="103" bestFit="1" customWidth="1"/>
    <col min="9" max="9" width="12.5" style="103" bestFit="1" customWidth="1"/>
    <col min="10" max="16384" width="10.83203125" style="102"/>
  </cols>
  <sheetData>
    <row r="1" spans="1:9" x14ac:dyDescent="0.2">
      <c r="B1" s="105" t="s">
        <v>214</v>
      </c>
      <c r="F1" s="103" t="s">
        <v>213</v>
      </c>
    </row>
    <row r="2" spans="1:9" x14ac:dyDescent="0.2">
      <c r="A2" s="114" t="s">
        <v>212</v>
      </c>
      <c r="B2" s="113" t="s">
        <v>211</v>
      </c>
      <c r="C2" s="113" t="s">
        <v>210</v>
      </c>
      <c r="D2" s="113" t="s">
        <v>209</v>
      </c>
      <c r="E2" s="113" t="s">
        <v>208</v>
      </c>
      <c r="F2" s="111" t="s">
        <v>207</v>
      </c>
      <c r="G2" s="112" t="s">
        <v>206</v>
      </c>
      <c r="H2" s="111" t="s">
        <v>205</v>
      </c>
      <c r="I2" s="111" t="s">
        <v>204</v>
      </c>
    </row>
    <row r="3" spans="1:9" x14ac:dyDescent="0.2">
      <c r="A3" s="108">
        <v>0.06</v>
      </c>
      <c r="B3" s="107">
        <v>35.25</v>
      </c>
      <c r="C3" s="107">
        <v>0.56147662499999995</v>
      </c>
      <c r="D3" s="107">
        <v>39.01</v>
      </c>
      <c r="E3" s="107">
        <v>2.550478386</v>
      </c>
    </row>
    <row r="4" spans="1:9" x14ac:dyDescent="0.2">
      <c r="A4" s="108">
        <v>0.09</v>
      </c>
      <c r="B4" s="107">
        <v>36.520000000000003</v>
      </c>
      <c r="C4" s="107">
        <v>0.56136797199999999</v>
      </c>
      <c r="D4" s="107">
        <v>37.32</v>
      </c>
      <c r="E4" s="107">
        <v>2.8161214459999999</v>
      </c>
    </row>
    <row r="5" spans="1:9" x14ac:dyDescent="0.2">
      <c r="A5" s="108">
        <v>0.12</v>
      </c>
      <c r="B5" s="107">
        <v>35.4</v>
      </c>
      <c r="C5" s="107">
        <v>2.1209464869999999</v>
      </c>
      <c r="D5" s="107">
        <v>39.508000000000003</v>
      </c>
      <c r="E5" s="107">
        <v>2.1107401549999998</v>
      </c>
    </row>
    <row r="6" spans="1:9" x14ac:dyDescent="0.2">
      <c r="A6" s="108">
        <v>0.15</v>
      </c>
      <c r="B6" s="107">
        <v>46.03</v>
      </c>
      <c r="C6" s="107">
        <v>0.66201661599999995</v>
      </c>
      <c r="D6" s="107">
        <v>45.54</v>
      </c>
      <c r="E6" s="107">
        <v>0.28891175099999999</v>
      </c>
      <c r="F6" s="110">
        <v>9</v>
      </c>
      <c r="G6" s="109">
        <v>0.83666002699999997</v>
      </c>
    </row>
    <row r="7" spans="1:9" x14ac:dyDescent="0.2">
      <c r="A7" s="108">
        <v>0.18</v>
      </c>
      <c r="B7" s="107">
        <v>42.24</v>
      </c>
      <c r="C7" s="107">
        <v>4.9017982409999998</v>
      </c>
      <c r="D7" s="107">
        <v>45.572000000000003</v>
      </c>
      <c r="E7" s="107">
        <v>1.2109393049999999</v>
      </c>
      <c r="F7" s="110">
        <v>10.4</v>
      </c>
      <c r="G7" s="109">
        <v>1.1661903790000001</v>
      </c>
    </row>
    <row r="8" spans="1:9" x14ac:dyDescent="0.2">
      <c r="A8" s="108">
        <v>0.2</v>
      </c>
      <c r="B8" s="107">
        <v>51.66</v>
      </c>
      <c r="C8" s="107">
        <v>1.3300879670000001</v>
      </c>
      <c r="D8" s="107">
        <v>50.927999999999997</v>
      </c>
      <c r="E8" s="107">
        <v>2.2038656950000002</v>
      </c>
      <c r="F8" s="110">
        <v>12.4</v>
      </c>
      <c r="G8" s="109">
        <v>1.7204650530000001</v>
      </c>
    </row>
    <row r="9" spans="1:9" x14ac:dyDescent="0.2">
      <c r="A9" s="108">
        <v>0.21</v>
      </c>
      <c r="B9" s="107">
        <v>49.87</v>
      </c>
      <c r="C9" s="107">
        <v>2.109500889</v>
      </c>
      <c r="D9" s="107">
        <v>50.752000000000002</v>
      </c>
      <c r="E9" s="107">
        <v>2.2979804179999999</v>
      </c>
      <c r="F9" s="110">
        <v>10.199999999999999</v>
      </c>
      <c r="G9" s="109">
        <v>0.489897949</v>
      </c>
    </row>
    <row r="10" spans="1:9" x14ac:dyDescent="0.2">
      <c r="A10" s="108">
        <v>0.22</v>
      </c>
      <c r="B10" s="107">
        <v>52.9</v>
      </c>
      <c r="C10" s="107">
        <v>1.6464762369999999</v>
      </c>
      <c r="D10" s="107">
        <v>56.11</v>
      </c>
      <c r="E10" s="107">
        <v>2.1775398959999999</v>
      </c>
      <c r="F10" s="110">
        <v>12.2</v>
      </c>
      <c r="G10" s="109">
        <v>1.854723699</v>
      </c>
    </row>
    <row r="11" spans="1:9" x14ac:dyDescent="0.2">
      <c r="A11" s="108">
        <v>0.23</v>
      </c>
      <c r="B11" s="107">
        <v>54.38</v>
      </c>
      <c r="C11" s="107">
        <v>2.7085217369999999</v>
      </c>
      <c r="D11" s="107">
        <v>54.152000000000001</v>
      </c>
      <c r="E11" s="107">
        <v>2.814191536</v>
      </c>
      <c r="F11" s="110">
        <v>8.1999999999999993</v>
      </c>
      <c r="G11" s="109">
        <v>0.8</v>
      </c>
    </row>
    <row r="12" spans="1:9" x14ac:dyDescent="0.2">
      <c r="A12" s="108">
        <v>0.25</v>
      </c>
      <c r="B12" s="107">
        <v>47.11</v>
      </c>
      <c r="C12" s="107">
        <v>4.959779632</v>
      </c>
      <c r="D12" s="107">
        <v>55.415999999999997</v>
      </c>
      <c r="E12" s="107">
        <v>3.3489186310000001</v>
      </c>
      <c r="F12" s="110">
        <v>10.6</v>
      </c>
      <c r="G12" s="109">
        <v>1.8330302780000001</v>
      </c>
    </row>
    <row r="13" spans="1:9" x14ac:dyDescent="0.2">
      <c r="A13" s="108">
        <v>0.28000000000000003</v>
      </c>
      <c r="B13" s="107">
        <v>43.6</v>
      </c>
      <c r="C13" s="107">
        <v>4.3828376650000003</v>
      </c>
      <c r="D13" s="107">
        <v>51.51</v>
      </c>
      <c r="E13" s="107">
        <v>5.0827472890000003</v>
      </c>
      <c r="F13" s="110">
        <v>10.6</v>
      </c>
      <c r="G13" s="109">
        <v>1.7204650530000001</v>
      </c>
    </row>
    <row r="14" spans="1:9" x14ac:dyDescent="0.2">
      <c r="A14" s="108">
        <v>0.31</v>
      </c>
      <c r="B14" s="107">
        <v>39.68</v>
      </c>
      <c r="C14" s="107">
        <v>2.1574429309999998</v>
      </c>
      <c r="D14" s="107">
        <v>49.811999999999998</v>
      </c>
      <c r="E14" s="107">
        <v>2.7432451590000002</v>
      </c>
      <c r="F14" s="110">
        <v>9.8000000000000007</v>
      </c>
      <c r="G14" s="109">
        <v>1.4966629549999999</v>
      </c>
    </row>
    <row r="15" spans="1:9" x14ac:dyDescent="0.2">
      <c r="A15" s="108">
        <v>0.34</v>
      </c>
      <c r="B15" s="107">
        <v>37.380000000000003</v>
      </c>
      <c r="C15" s="107">
        <v>1.901812294</v>
      </c>
      <c r="D15" s="107">
        <v>50.054000000000002</v>
      </c>
      <c r="E15" s="107">
        <v>2.7160018410000002</v>
      </c>
      <c r="F15" s="110">
        <v>11</v>
      </c>
      <c r="G15" s="109">
        <v>1.788854382</v>
      </c>
    </row>
    <row r="16" spans="1:9" x14ac:dyDescent="0.2">
      <c r="A16" s="108">
        <v>0.37</v>
      </c>
      <c r="B16" s="107">
        <v>32.869999999999997</v>
      </c>
      <c r="C16" s="107">
        <v>0.459902164</v>
      </c>
      <c r="D16" s="107">
        <v>42.996000000000002</v>
      </c>
      <c r="E16" s="107">
        <v>1.499521924</v>
      </c>
      <c r="F16" s="110">
        <v>10.6</v>
      </c>
      <c r="G16" s="109">
        <v>1.7204650530000001</v>
      </c>
    </row>
    <row r="17" spans="1:9" x14ac:dyDescent="0.2">
      <c r="A17" s="108">
        <v>0.4</v>
      </c>
      <c r="B17" s="107">
        <v>29.49</v>
      </c>
      <c r="C17" s="107">
        <v>1.452011019</v>
      </c>
      <c r="D17" s="107">
        <v>47.386000000000003</v>
      </c>
      <c r="E17" s="107">
        <v>1.4289772569999999</v>
      </c>
      <c r="F17" s="110">
        <v>19.5</v>
      </c>
      <c r="G17" s="109">
        <v>2.2135943619999998</v>
      </c>
      <c r="H17" s="110">
        <v>8.1999999999999993</v>
      </c>
      <c r="I17" s="110">
        <v>0.8</v>
      </c>
    </row>
    <row r="18" spans="1:9" x14ac:dyDescent="0.2">
      <c r="A18" s="108">
        <v>0.43</v>
      </c>
      <c r="B18" s="107">
        <v>24.92</v>
      </c>
      <c r="C18" s="107">
        <v>0.55160311799999995</v>
      </c>
      <c r="D18" s="107">
        <v>41.646000000000001</v>
      </c>
      <c r="E18" s="107">
        <v>2.29257628</v>
      </c>
      <c r="F18" s="110">
        <v>22.6</v>
      </c>
      <c r="G18" s="109">
        <v>2.9933259090000002</v>
      </c>
      <c r="H18" s="110">
        <v>10.199999999999999</v>
      </c>
      <c r="I18" s="110">
        <v>0.8</v>
      </c>
    </row>
    <row r="19" spans="1:9" x14ac:dyDescent="0.2">
      <c r="A19" s="108">
        <v>0.46</v>
      </c>
      <c r="B19" s="107">
        <v>25.74</v>
      </c>
      <c r="C19" s="107">
        <v>0.25993075999999998</v>
      </c>
      <c r="D19" s="107">
        <v>40.706000000000003</v>
      </c>
      <c r="E19" s="107">
        <v>0.59279507399999998</v>
      </c>
      <c r="F19" s="110"/>
      <c r="G19" s="109"/>
      <c r="H19" s="110"/>
      <c r="I19" s="110"/>
    </row>
  </sheetData>
  <sortState xmlns:xlrd2="http://schemas.microsoft.com/office/spreadsheetml/2017/richdata2" ref="A3:I19">
    <sortCondition ref="A3:A19"/>
  </sortState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Runs_Soft</vt:lpstr>
      <vt:lpstr>Runs_WTA</vt:lpstr>
      <vt:lpstr>Means</vt:lpstr>
      <vt:lpstr>Std Errors</vt:lpstr>
      <vt:lpstr>Fig9</vt:lpstr>
      <vt:lpstr>Fig10ab</vt:lpstr>
      <vt:lpstr>Fig10c</vt:lpstr>
      <vt:lpstr>Fig12</vt:lpstr>
    </vt:vector>
  </TitlesOfParts>
  <Company>University of Sheffield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Prescott</dc:creator>
  <cp:lastModifiedBy>Tony Prescott</cp:lastModifiedBy>
  <dcterms:created xsi:type="dcterms:W3CDTF">2004-02-22T17:46:17Z</dcterms:created>
  <dcterms:modified xsi:type="dcterms:W3CDTF">2024-02-10T21:56:42Z</dcterms:modified>
</cp:coreProperties>
</file>