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2AFB05AD-984B-4689-AE33-8EC5FD772E36}" xr6:coauthVersionLast="36" xr6:coauthVersionMax="36" xr10:uidLastSave="{00000000-0000-0000-0000-000000000000}"/>
  <bookViews>
    <workbookView xWindow="0" yWindow="0" windowWidth="29070" windowHeight="15870" xr2:uid="{00000000-000D-0000-FFFF-FFFF00000000}"/>
  </bookViews>
  <sheets>
    <sheet name="fig7" sheetId="40" r:id="rId1"/>
    <sheet name="fig8" sheetId="35" r:id="rId2"/>
    <sheet name="fig9" sheetId="45" r:id="rId3"/>
    <sheet name="fig10" sheetId="36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36" l="1"/>
  <c r="M6" i="36"/>
  <c r="L7" i="36"/>
  <c r="M7" i="36"/>
  <c r="L8" i="36"/>
  <c r="M8" i="36"/>
  <c r="L9" i="36"/>
  <c r="M9" i="36"/>
  <c r="F5" i="40"/>
  <c r="G5" i="40"/>
  <c r="F6" i="40"/>
  <c r="G6" i="40"/>
  <c r="F7" i="40"/>
  <c r="G7" i="40"/>
  <c r="F8" i="40"/>
  <c r="G8" i="40"/>
  <c r="F9" i="40"/>
  <c r="G9" i="40"/>
  <c r="F10" i="40"/>
  <c r="G10" i="40"/>
  <c r="F11" i="40"/>
  <c r="G11" i="40"/>
  <c r="F12" i="40"/>
  <c r="G12" i="40"/>
  <c r="F13" i="40"/>
  <c r="G13" i="40"/>
  <c r="F14" i="40"/>
  <c r="G14" i="40"/>
  <c r="F15" i="40"/>
  <c r="G15" i="40"/>
  <c r="F16" i="40"/>
  <c r="G16" i="40"/>
  <c r="F17" i="40"/>
  <c r="G17" i="40"/>
  <c r="F18" i="40"/>
  <c r="N10" i="36" l="1"/>
  <c r="N9" i="36"/>
  <c r="N8" i="36"/>
  <c r="N7" i="36"/>
  <c r="N6" i="36"/>
  <c r="N5" i="36"/>
  <c r="B2" i="45" l="1"/>
  <c r="B3" i="45" s="1"/>
  <c r="B1" i="45"/>
  <c r="E2" i="45"/>
  <c r="F2" i="45"/>
  <c r="G2" i="45"/>
  <c r="H2" i="45"/>
  <c r="I2" i="45"/>
  <c r="D2" i="45"/>
  <c r="M302" i="45"/>
  <c r="L302" i="45"/>
  <c r="M301" i="45"/>
  <c r="L301" i="45"/>
  <c r="M300" i="45"/>
  <c r="L300" i="45"/>
  <c r="M299" i="45"/>
  <c r="L299" i="45"/>
  <c r="M298" i="45"/>
  <c r="L298" i="45"/>
  <c r="M297" i="45"/>
  <c r="L297" i="45"/>
  <c r="M296" i="45"/>
  <c r="L296" i="45"/>
  <c r="M295" i="45"/>
  <c r="L295" i="45"/>
  <c r="M294" i="45"/>
  <c r="L294" i="45"/>
  <c r="M293" i="45"/>
  <c r="L293" i="45"/>
  <c r="M292" i="45"/>
  <c r="L292" i="45"/>
  <c r="M291" i="45"/>
  <c r="L291" i="45"/>
  <c r="M290" i="45"/>
  <c r="L290" i="45"/>
  <c r="M289" i="45"/>
  <c r="L289" i="45"/>
  <c r="M288" i="45"/>
  <c r="L288" i="45"/>
  <c r="M287" i="45"/>
  <c r="L287" i="45"/>
  <c r="M286" i="45"/>
  <c r="L286" i="45"/>
  <c r="M285" i="45"/>
  <c r="L285" i="45"/>
  <c r="M284" i="45"/>
  <c r="L284" i="45"/>
  <c r="M283" i="45"/>
  <c r="L283" i="45"/>
  <c r="M282" i="45"/>
  <c r="L282" i="45"/>
  <c r="M281" i="45"/>
  <c r="L281" i="45"/>
  <c r="M280" i="45"/>
  <c r="L280" i="45"/>
  <c r="M279" i="45"/>
  <c r="L279" i="45"/>
  <c r="M278" i="45"/>
  <c r="L278" i="45"/>
  <c r="M277" i="45"/>
  <c r="L277" i="45"/>
  <c r="M276" i="45"/>
  <c r="L276" i="45"/>
  <c r="M275" i="45"/>
  <c r="L275" i="45"/>
  <c r="M274" i="45"/>
  <c r="L274" i="45"/>
  <c r="M273" i="45"/>
  <c r="L273" i="45"/>
  <c r="E1" i="45"/>
  <c r="F1" i="45"/>
  <c r="G1" i="45"/>
  <c r="H1" i="45"/>
  <c r="I1" i="45"/>
  <c r="D1" i="45"/>
  <c r="M272" i="45"/>
  <c r="L272" i="45"/>
  <c r="M271" i="45"/>
  <c r="L271" i="45"/>
  <c r="M270" i="45"/>
  <c r="L270" i="45"/>
  <c r="M269" i="45"/>
  <c r="L269" i="45"/>
  <c r="M268" i="45"/>
  <c r="L268" i="45"/>
  <c r="M267" i="45"/>
  <c r="L267" i="45"/>
  <c r="M266" i="45"/>
  <c r="L266" i="45"/>
  <c r="M265" i="45"/>
  <c r="L265" i="45"/>
  <c r="M264" i="45"/>
  <c r="L264" i="45"/>
  <c r="M263" i="45"/>
  <c r="L263" i="45"/>
  <c r="M262" i="45"/>
  <c r="L262" i="45"/>
  <c r="M261" i="45"/>
  <c r="L261" i="45"/>
  <c r="M260" i="45"/>
  <c r="L260" i="45"/>
  <c r="M259" i="45"/>
  <c r="L259" i="45"/>
  <c r="M258" i="45"/>
  <c r="L258" i="45"/>
  <c r="M257" i="45"/>
  <c r="L257" i="45"/>
  <c r="M256" i="45"/>
  <c r="L256" i="45"/>
  <c r="M255" i="45"/>
  <c r="L255" i="45"/>
  <c r="M254" i="45"/>
  <c r="L254" i="45"/>
  <c r="M253" i="45"/>
  <c r="L253" i="45"/>
  <c r="M252" i="45"/>
  <c r="L252" i="45"/>
  <c r="M251" i="45"/>
  <c r="L251" i="45"/>
  <c r="M250" i="45"/>
  <c r="L250" i="45"/>
  <c r="M249" i="45"/>
  <c r="L249" i="45"/>
  <c r="M248" i="45"/>
  <c r="L248" i="45"/>
  <c r="M247" i="45"/>
  <c r="L247" i="45"/>
  <c r="M246" i="45"/>
  <c r="L246" i="45"/>
  <c r="M245" i="45"/>
  <c r="L245" i="45"/>
  <c r="M244" i="45"/>
  <c r="L244" i="45"/>
  <c r="M243" i="45"/>
  <c r="L243" i="45"/>
  <c r="M242" i="45"/>
  <c r="L242" i="45"/>
  <c r="M241" i="45"/>
  <c r="L241" i="45"/>
  <c r="M240" i="45"/>
  <c r="L240" i="45"/>
  <c r="M239" i="45"/>
  <c r="L239" i="45"/>
  <c r="M238" i="45"/>
  <c r="L238" i="45"/>
  <c r="M197" i="45"/>
  <c r="L197" i="45"/>
  <c r="M196" i="45"/>
  <c r="L196" i="45"/>
  <c r="M195" i="45"/>
  <c r="L195" i="45"/>
  <c r="M194" i="45"/>
  <c r="L194" i="45"/>
  <c r="M193" i="45"/>
  <c r="L193" i="45"/>
  <c r="M192" i="45"/>
  <c r="L192" i="45"/>
  <c r="M191" i="45"/>
  <c r="L191" i="45"/>
  <c r="M190" i="45"/>
  <c r="L190" i="45"/>
  <c r="M189" i="45"/>
  <c r="L189" i="45"/>
  <c r="M188" i="45"/>
  <c r="L188" i="45"/>
  <c r="M187" i="45"/>
  <c r="L187" i="45"/>
  <c r="M186" i="45"/>
  <c r="L186" i="45"/>
  <c r="M185" i="45"/>
  <c r="L185" i="45"/>
  <c r="M184" i="45"/>
  <c r="L184" i="45"/>
  <c r="M183" i="45"/>
  <c r="L183" i="45"/>
  <c r="M182" i="45"/>
  <c r="L182" i="45"/>
  <c r="M181" i="45"/>
  <c r="L181" i="45"/>
  <c r="M180" i="45"/>
  <c r="L180" i="45"/>
  <c r="M179" i="45"/>
  <c r="L179" i="45"/>
  <c r="M178" i="45"/>
  <c r="L178" i="45"/>
  <c r="M177" i="45"/>
  <c r="L177" i="45"/>
  <c r="M176" i="45"/>
  <c r="L176" i="45"/>
  <c r="M175" i="45"/>
  <c r="L175" i="45"/>
  <c r="M174" i="45"/>
  <c r="L174" i="45"/>
  <c r="M173" i="45"/>
  <c r="L173" i="45"/>
  <c r="M172" i="45"/>
  <c r="L172" i="45"/>
  <c r="M171" i="45"/>
  <c r="L171" i="45"/>
  <c r="M170" i="45"/>
  <c r="L170" i="45"/>
  <c r="M169" i="45"/>
  <c r="L169" i="45"/>
  <c r="M168" i="45"/>
  <c r="L168" i="45"/>
  <c r="M124" i="45"/>
  <c r="L124" i="45"/>
  <c r="M123" i="45"/>
  <c r="L123" i="45"/>
  <c r="M122" i="45"/>
  <c r="L122" i="45"/>
  <c r="M121" i="45"/>
  <c r="L121" i="45"/>
  <c r="M120" i="45"/>
  <c r="L120" i="45"/>
  <c r="M119" i="45"/>
  <c r="L119" i="45"/>
  <c r="M118" i="45"/>
  <c r="L118" i="45"/>
  <c r="M117" i="45"/>
  <c r="L117" i="45"/>
  <c r="M116" i="45"/>
  <c r="L116" i="45"/>
  <c r="M115" i="45"/>
  <c r="L115" i="45"/>
  <c r="M114" i="45"/>
  <c r="L114" i="45"/>
  <c r="M113" i="45"/>
  <c r="L113" i="45"/>
  <c r="M112" i="45"/>
  <c r="L112" i="45"/>
  <c r="M111" i="45"/>
  <c r="L111" i="45"/>
  <c r="M110" i="45"/>
  <c r="L110" i="45"/>
  <c r="M109" i="45"/>
  <c r="L109" i="45"/>
  <c r="M108" i="45"/>
  <c r="L108" i="45"/>
  <c r="M107" i="45"/>
  <c r="L107" i="45"/>
  <c r="M106" i="45"/>
  <c r="L106" i="45"/>
  <c r="M105" i="45"/>
  <c r="L105" i="45"/>
  <c r="M104" i="45"/>
  <c r="L104" i="45"/>
  <c r="M103" i="45"/>
  <c r="L103" i="45"/>
  <c r="M102" i="45"/>
  <c r="L102" i="45"/>
  <c r="M101" i="45"/>
  <c r="L101" i="45"/>
  <c r="M100" i="45"/>
  <c r="L100" i="45"/>
  <c r="M95" i="45"/>
  <c r="L95" i="45"/>
  <c r="M94" i="45"/>
  <c r="L94" i="45"/>
  <c r="M93" i="45"/>
  <c r="L93" i="45"/>
  <c r="M92" i="45"/>
  <c r="L92" i="45"/>
  <c r="M91" i="45"/>
  <c r="L91" i="45"/>
  <c r="M90" i="45"/>
  <c r="L90" i="45"/>
  <c r="M89" i="45"/>
  <c r="L89" i="45"/>
  <c r="M88" i="45"/>
  <c r="L88" i="45"/>
  <c r="M87" i="45"/>
  <c r="L87" i="45"/>
  <c r="M86" i="45"/>
  <c r="L86" i="45"/>
  <c r="M85" i="45"/>
  <c r="L85" i="45"/>
  <c r="M84" i="45"/>
  <c r="L84" i="45"/>
  <c r="M83" i="45"/>
  <c r="L83" i="45"/>
  <c r="M82" i="45"/>
  <c r="L82" i="45"/>
  <c r="M81" i="45"/>
  <c r="L81" i="45"/>
  <c r="M80" i="45"/>
  <c r="L80" i="45"/>
  <c r="M79" i="45"/>
  <c r="L79" i="45"/>
  <c r="M78" i="45"/>
  <c r="L78" i="45"/>
  <c r="M77" i="45"/>
  <c r="L77" i="45"/>
  <c r="M76" i="45"/>
  <c r="L76" i="45"/>
  <c r="M60" i="45"/>
  <c r="L60" i="45"/>
  <c r="M59" i="45"/>
  <c r="L59" i="45"/>
  <c r="M58" i="45"/>
  <c r="L58" i="45"/>
  <c r="M57" i="45"/>
  <c r="L57" i="45"/>
  <c r="M56" i="45"/>
  <c r="L56" i="45"/>
  <c r="M55" i="45"/>
  <c r="L55" i="45"/>
  <c r="M54" i="45"/>
  <c r="L54" i="45"/>
  <c r="M53" i="45"/>
  <c r="L53" i="45"/>
  <c r="M52" i="45"/>
  <c r="L52" i="45"/>
  <c r="M51" i="45"/>
  <c r="L51" i="45"/>
  <c r="M50" i="45"/>
  <c r="L50" i="45"/>
  <c r="M49" i="45"/>
  <c r="L49" i="45"/>
  <c r="M48" i="45"/>
  <c r="L48" i="45"/>
  <c r="M47" i="45"/>
  <c r="L47" i="45"/>
  <c r="M46" i="45"/>
  <c r="L46" i="45"/>
  <c r="M45" i="45"/>
  <c r="L45" i="45"/>
  <c r="M44" i="45"/>
  <c r="L44" i="45"/>
  <c r="M43" i="45"/>
  <c r="L43" i="45"/>
  <c r="M39" i="45"/>
  <c r="L39" i="45"/>
  <c r="M38" i="45"/>
  <c r="L38" i="45"/>
  <c r="M37" i="45"/>
  <c r="L37" i="45"/>
  <c r="M36" i="45"/>
  <c r="L36" i="45"/>
  <c r="M35" i="45"/>
  <c r="L35" i="45"/>
  <c r="M34" i="45"/>
  <c r="L34" i="45"/>
  <c r="M33" i="45"/>
  <c r="L33" i="45"/>
  <c r="M32" i="45"/>
  <c r="L32" i="45"/>
  <c r="M31" i="45"/>
  <c r="L31" i="45"/>
  <c r="M29" i="45"/>
  <c r="L29" i="45"/>
  <c r="M28" i="45"/>
  <c r="L28" i="45"/>
  <c r="M27" i="45"/>
  <c r="L27" i="45"/>
  <c r="M26" i="45"/>
  <c r="L26" i="45"/>
  <c r="M25" i="45"/>
  <c r="L25" i="45"/>
  <c r="M24" i="45"/>
  <c r="L24" i="45"/>
  <c r="M23" i="45"/>
  <c r="L23" i="45"/>
  <c r="M22" i="45"/>
  <c r="L22" i="45"/>
  <c r="M21" i="45"/>
  <c r="L21" i="45"/>
  <c r="M20" i="45"/>
  <c r="L20" i="45"/>
  <c r="M19" i="45"/>
  <c r="L19" i="45"/>
  <c r="M18" i="45"/>
  <c r="L18" i="45"/>
  <c r="M17" i="45"/>
  <c r="L17" i="45"/>
  <c r="AN16" i="45"/>
  <c r="AT13" i="45" s="1"/>
  <c r="AM16" i="45"/>
  <c r="AS10" i="45" s="1"/>
  <c r="AK16" i="45"/>
  <c r="AQ13" i="45" s="1"/>
  <c r="AJ16" i="45"/>
  <c r="M16" i="45"/>
  <c r="L16" i="45"/>
  <c r="AT15" i="45"/>
  <c r="AQ15" i="45"/>
  <c r="M15" i="45"/>
  <c r="L15" i="45"/>
  <c r="AT14" i="45"/>
  <c r="AQ14" i="45"/>
  <c r="M14" i="45"/>
  <c r="L14" i="45"/>
  <c r="M13" i="45"/>
  <c r="L13" i="45"/>
  <c r="AT12" i="45"/>
  <c r="AQ12" i="45"/>
  <c r="M12" i="45"/>
  <c r="L12" i="45"/>
  <c r="M11" i="45"/>
  <c r="L11" i="45"/>
  <c r="M10" i="45"/>
  <c r="L10" i="45"/>
  <c r="M9" i="45"/>
  <c r="L9" i="45"/>
  <c r="M8" i="45"/>
  <c r="L8" i="45"/>
  <c r="E85" i="35"/>
  <c r="F85" i="35" s="1"/>
  <c r="E84" i="35"/>
  <c r="F84" i="35" s="1"/>
  <c r="E83" i="35"/>
  <c r="F83" i="35" s="1"/>
  <c r="E82" i="35"/>
  <c r="F82" i="35" s="1"/>
  <c r="E81" i="35"/>
  <c r="F81" i="35" s="1"/>
  <c r="E80" i="35"/>
  <c r="F80" i="35" s="1"/>
  <c r="E79" i="35"/>
  <c r="F79" i="35" s="1"/>
  <c r="E78" i="35"/>
  <c r="F78" i="35" s="1"/>
  <c r="E77" i="35"/>
  <c r="F77" i="35" s="1"/>
  <c r="E76" i="35"/>
  <c r="F76" i="35" s="1"/>
  <c r="E75" i="35"/>
  <c r="F75" i="35" s="1"/>
  <c r="E74" i="35"/>
  <c r="F74" i="35" s="1"/>
  <c r="E55" i="35"/>
  <c r="F55" i="35" s="1"/>
  <c r="E56" i="35"/>
  <c r="F56" i="35"/>
  <c r="E57" i="35"/>
  <c r="F57" i="35" s="1"/>
  <c r="E58" i="35"/>
  <c r="F58" i="35" s="1"/>
  <c r="E59" i="35"/>
  <c r="F59" i="35" s="1"/>
  <c r="E60" i="35"/>
  <c r="F60" i="35" s="1"/>
  <c r="E61" i="35"/>
  <c r="F61" i="35" s="1"/>
  <c r="E62" i="35"/>
  <c r="F62" i="35" s="1"/>
  <c r="E63" i="35"/>
  <c r="F63" i="35" s="1"/>
  <c r="E64" i="35"/>
  <c r="F64" i="35" s="1"/>
  <c r="E65" i="35"/>
  <c r="F65" i="35" s="1"/>
  <c r="E54" i="35"/>
  <c r="F54" i="35" s="1"/>
  <c r="K13" i="40"/>
  <c r="K21" i="40"/>
  <c r="E18" i="40"/>
  <c r="K15" i="40" s="1"/>
  <c r="D18" i="40"/>
  <c r="K14" i="40" s="1"/>
  <c r="E17" i="40"/>
  <c r="D17" i="40"/>
  <c r="K11" i="40"/>
  <c r="H6" i="36"/>
  <c r="I6" i="36"/>
  <c r="J6" i="36"/>
  <c r="H7" i="36"/>
  <c r="I7" i="36"/>
  <c r="J7" i="36"/>
  <c r="H8" i="36"/>
  <c r="I8" i="36"/>
  <c r="J8" i="36"/>
  <c r="H9" i="36"/>
  <c r="I9" i="36"/>
  <c r="J9" i="36"/>
  <c r="H10" i="36"/>
  <c r="I10" i="36"/>
  <c r="J10" i="36"/>
  <c r="J5" i="36"/>
  <c r="I5" i="36"/>
  <c r="H5" i="36"/>
  <c r="Y30" i="36"/>
  <c r="G5" i="36"/>
  <c r="G6" i="36"/>
  <c r="G7" i="36"/>
  <c r="G8" i="36"/>
  <c r="G9" i="36"/>
  <c r="G10" i="36"/>
  <c r="X30" i="36"/>
  <c r="X31" i="36" s="1"/>
  <c r="Q10" i="36"/>
  <c r="P10" i="36"/>
  <c r="Q9" i="36"/>
  <c r="P9" i="36"/>
  <c r="Q8" i="36"/>
  <c r="T8" i="36" s="1"/>
  <c r="W8" i="36" s="1"/>
  <c r="P8" i="36"/>
  <c r="Q7" i="36"/>
  <c r="T7" i="36" s="1"/>
  <c r="W7" i="36" s="1"/>
  <c r="P7" i="36"/>
  <c r="Q6" i="36"/>
  <c r="P6" i="36"/>
  <c r="Q5" i="36"/>
  <c r="P5" i="36"/>
  <c r="M10" i="36"/>
  <c r="T10" i="36" s="1"/>
  <c r="W10" i="36" s="1"/>
  <c r="L10" i="36"/>
  <c r="T9" i="36"/>
  <c r="W9" i="36" s="1"/>
  <c r="V9" i="36"/>
  <c r="V7" i="36"/>
  <c r="V6" i="36"/>
  <c r="M5" i="36"/>
  <c r="T5" i="36" s="1"/>
  <c r="W5" i="36" s="1"/>
  <c r="L5" i="36"/>
  <c r="V5" i="36" s="1"/>
  <c r="T6" i="36"/>
  <c r="W6" i="36" s="1"/>
  <c r="S6" i="36"/>
  <c r="S10" i="36" l="1"/>
  <c r="V10" i="36"/>
  <c r="S5" i="36"/>
  <c r="Y31" i="36"/>
  <c r="S7" i="36"/>
  <c r="AS11" i="45"/>
  <c r="S9" i="36"/>
  <c r="V8" i="36"/>
  <c r="S8" i="36"/>
  <c r="AP11" i="45"/>
  <c r="AP10" i="45"/>
  <c r="K16" i="40"/>
  <c r="K19" i="40" s="1"/>
  <c r="K20" i="40" s="1"/>
  <c r="K26" i="40" s="1"/>
  <c r="K12" i="40"/>
</calcChain>
</file>

<file path=xl/sharedStrings.xml><?xml version="1.0" encoding="utf-8"?>
<sst xmlns="http://schemas.openxmlformats.org/spreadsheetml/2006/main" count="477" uniqueCount="291">
  <si>
    <t>%</t>
    <phoneticPr fontId="9"/>
  </si>
  <si>
    <t>g</t>
    <phoneticPr fontId="9"/>
  </si>
  <si>
    <t>f</t>
    <phoneticPr fontId="9"/>
  </si>
  <si>
    <t>n</t>
    <phoneticPr fontId="9"/>
  </si>
  <si>
    <t>h+j</t>
    <phoneticPr fontId="9"/>
  </si>
  <si>
    <t>20210902-SH-L04</t>
  </si>
  <si>
    <t>20210902-SH-L05</t>
  </si>
  <si>
    <t>20211018-SH-H01</t>
  </si>
  <si>
    <t>20211018-SH-H02</t>
  </si>
  <si>
    <t>20211018-SH-H03</t>
  </si>
  <si>
    <t>20211018-SH-H04</t>
  </si>
  <si>
    <t>20211018-SH-H05</t>
  </si>
  <si>
    <t>20210916-HD-H02</t>
  </si>
  <si>
    <t>20210916-HD-H03</t>
  </si>
  <si>
    <t>20210916-HD-H04</t>
  </si>
  <si>
    <t>20210916-HD-H07</t>
  </si>
  <si>
    <t>20210916-HD-H08</t>
  </si>
  <si>
    <t>20210916-HD-H09</t>
  </si>
  <si>
    <t>20211208-GT-H02</t>
  </si>
  <si>
    <t>20211208-GT-H03</t>
  </si>
  <si>
    <t>20211208-GT-H04</t>
  </si>
  <si>
    <t>20211208-GT-H05</t>
  </si>
  <si>
    <t>20211208-GT-H06</t>
  </si>
  <si>
    <t>20211208-GT-L02</t>
  </si>
  <si>
    <t>20211208-GT-L03</t>
  </si>
  <si>
    <t>20211208-GT-L04</t>
  </si>
  <si>
    <t>20211208-GT-L05</t>
  </si>
  <si>
    <t>20211208-GT-L06</t>
  </si>
  <si>
    <t>20211124-SH-T02</t>
  </si>
  <si>
    <t>20211124-SH-T03</t>
  </si>
  <si>
    <t>20211124-SH-T04</t>
  </si>
  <si>
    <t>20211124-SH-T05</t>
  </si>
  <si>
    <t>20220511-SH-T02</t>
  </si>
  <si>
    <t>20220511-SH-T03</t>
  </si>
  <si>
    <t>20220511-SH-T04</t>
  </si>
  <si>
    <t>20220511-SH-T05</t>
  </si>
  <si>
    <t>20220511-SH-T06</t>
  </si>
  <si>
    <t>20211025-SH-L02</t>
  </si>
  <si>
    <t>20211025-SH-L03</t>
  </si>
  <si>
    <t>20211025-SH-L04</t>
  </si>
  <si>
    <t>20211025-SH-L05</t>
  </si>
  <si>
    <t>20211025-SH-L06</t>
  </si>
  <si>
    <t>20210922-SH-T02</t>
  </si>
  <si>
    <t>20210922-SH-T03</t>
  </si>
  <si>
    <t>20210922-SH-T04</t>
  </si>
  <si>
    <t>20210922-SH-T05</t>
  </si>
  <si>
    <t>20210727-SH-T02</t>
  </si>
  <si>
    <t>20210727-SH-T03</t>
  </si>
  <si>
    <t>20210727-SH-T04</t>
  </si>
  <si>
    <t>20210727-SH-T05</t>
  </si>
  <si>
    <t>f</t>
  </si>
  <si>
    <t>g</t>
  </si>
  <si>
    <t>h</t>
  </si>
  <si>
    <t>i</t>
  </si>
  <si>
    <t>j</t>
  </si>
  <si>
    <t>k</t>
  </si>
  <si>
    <t>プラ</t>
  </si>
  <si>
    <t>煮沸</t>
    <rPh sb="0" eb="2">
      <t>シャフツ</t>
    </rPh>
    <phoneticPr fontId="10"/>
  </si>
  <si>
    <t>ピンセ</t>
  </si>
  <si>
    <t>20220824-SH-T02</t>
  </si>
  <si>
    <t>20220824-SH-T03</t>
  </si>
  <si>
    <t>20220824-SH-T04</t>
  </si>
  <si>
    <t>20220824-SH-T05</t>
  </si>
  <si>
    <t>20220824-SH-T06</t>
  </si>
  <si>
    <t>20210915-HD-T02</t>
  </si>
  <si>
    <t>20210915-HD-T03</t>
  </si>
  <si>
    <t>20210915-HD-T04</t>
  </si>
  <si>
    <t>20210915-HD-T05</t>
  </si>
  <si>
    <t>20210915-HD-T06</t>
  </si>
  <si>
    <t>20210915-HD-T07</t>
  </si>
  <si>
    <t>20210915-HD-T08</t>
  </si>
  <si>
    <t>20210915-HD-T09</t>
  </si>
  <si>
    <t>20210915-HD-T10</t>
  </si>
  <si>
    <t>20211208-GT-T02</t>
  </si>
  <si>
    <t>20211208-GT-T03</t>
  </si>
  <si>
    <t>20211208-GT-T04</t>
  </si>
  <si>
    <t>20211208-GT-T05</t>
  </si>
  <si>
    <t>20211208-GT-T06</t>
  </si>
  <si>
    <t>20211209-GT-T08</t>
  </si>
  <si>
    <t>20211209-GT-T09</t>
  </si>
  <si>
    <t>20211209-GT-T10</t>
  </si>
  <si>
    <t>20211209-GT-T11</t>
  </si>
  <si>
    <t>20211209-GT-T12</t>
  </si>
  <si>
    <t>20211209-GT-T13</t>
  </si>
  <si>
    <t>cm</t>
    <phoneticPr fontId="9"/>
  </si>
  <si>
    <t>20221005-TM-H02</t>
  </si>
  <si>
    <t>20221005-TM-H03</t>
  </si>
  <si>
    <t>20221005-TM-H04</t>
  </si>
  <si>
    <t>20221005-TM-H05</t>
  </si>
  <si>
    <t>20221005-TM-H06</t>
  </si>
  <si>
    <t>20221006-TM-H08</t>
  </si>
  <si>
    <t>20221006-TM-H09</t>
  </si>
  <si>
    <t>20221006-TM-H10</t>
  </si>
  <si>
    <t>20221006-TM-H11</t>
  </si>
  <si>
    <t>20221006-TM-H12</t>
  </si>
  <si>
    <t>20221005-TM-N02</t>
  </si>
  <si>
    <t>20221005-TM-N03</t>
  </si>
  <si>
    <t>20221005-TM-N04</t>
  </si>
  <si>
    <t>20221005-TM-N05</t>
  </si>
  <si>
    <t>20221005-TM-N06</t>
  </si>
  <si>
    <t>20221006-TM-N08</t>
  </si>
  <si>
    <t>20221006-TM-N09</t>
  </si>
  <si>
    <t>20221006-TM-N10</t>
  </si>
  <si>
    <t>20221006-TM-N11</t>
  </si>
  <si>
    <t>20221006-TM-N12</t>
  </si>
  <si>
    <t>cm</t>
    <phoneticPr fontId="9"/>
  </si>
  <si>
    <t>20221005-TM-H01</t>
  </si>
  <si>
    <t>20221006-TM-H07</t>
  </si>
  <si>
    <t>20221005-TM-N01</t>
  </si>
  <si>
    <t>20221006-TM-N07</t>
  </si>
  <si>
    <t>H01</t>
    <phoneticPr fontId="9"/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</si>
  <si>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</si>
  <si>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</si>
  <si>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</si>
  <si>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</si>
  <si>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</si>
  <si>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</si>
  <si>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</si>
  <si>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</si>
  <si>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</si>
  <si>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</si>
  <si>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</si>
  <si>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%</t>
    <phoneticPr fontId="9"/>
  </si>
  <si>
    <t>mg</t>
    <phoneticPr fontId="9"/>
  </si>
  <si>
    <t>%</t>
    <phoneticPr fontId="9"/>
  </si>
  <si>
    <t>a</t>
    <phoneticPr fontId="9"/>
  </si>
  <si>
    <t>b</t>
    <phoneticPr fontId="9"/>
  </si>
  <si>
    <t>y</t>
    <phoneticPr fontId="9"/>
  </si>
  <si>
    <t>x</t>
    <phoneticPr fontId="9"/>
  </si>
  <si>
    <t>%</t>
    <phoneticPr fontId="9"/>
  </si>
  <si>
    <t>mg</t>
    <phoneticPr fontId="9"/>
  </si>
  <si>
    <t>mg/m2</t>
    <phoneticPr fontId="9"/>
  </si>
  <si>
    <r>
      <t>mg-MPs/kg-</t>
    </r>
    <r>
      <rPr>
        <sz val="11"/>
        <color theme="1"/>
        <rFont val="ＭＳ Ｐ明朝"/>
        <family val="1"/>
        <charset val="128"/>
      </rPr>
      <t>砂</t>
    </r>
    <rPh sb="10" eb="11">
      <t>スナ</t>
    </rPh>
    <phoneticPr fontId="9"/>
  </si>
  <si>
    <t>20220914-HD-H02</t>
  </si>
  <si>
    <t>20220914-HD-H03</t>
  </si>
  <si>
    <t>20220914-HD-H04</t>
  </si>
  <si>
    <t>20220914-HD-H05</t>
  </si>
  <si>
    <t>20220914-HD-H06</t>
  </si>
  <si>
    <t>20220914-HD-N02</t>
  </si>
  <si>
    <t>20220914-HD-N03</t>
  </si>
  <si>
    <t>20220914-HD-N04</t>
  </si>
  <si>
    <t>20220914-HD-N05</t>
  </si>
  <si>
    <t>20220914-HD-N06</t>
  </si>
  <si>
    <t>20220915-HD-N08</t>
  </si>
  <si>
    <t>20220915-HD-N09</t>
  </si>
  <si>
    <t>20220915-HD-N10</t>
  </si>
  <si>
    <t>20220915-HD-N11</t>
  </si>
  <si>
    <t>20220915-HD-N12</t>
  </si>
  <si>
    <t>20221207-GT-H02</t>
  </si>
  <si>
    <t>20221207-GT-H03</t>
  </si>
  <si>
    <t>20221207-GT-H04</t>
  </si>
  <si>
    <t>20221207-GT-H05</t>
  </si>
  <si>
    <t>20221207-GT-H06</t>
  </si>
  <si>
    <t>20221207-GT-H07</t>
  </si>
  <si>
    <t>20221207-GT-H08</t>
  </si>
  <si>
    <t>20221207-GT-H09</t>
  </si>
  <si>
    <t>20221207-GT-H10</t>
  </si>
  <si>
    <t>20221207-GT-H11</t>
  </si>
  <si>
    <t>20221207-GT-H12</t>
  </si>
  <si>
    <t>20221207-GT-N02</t>
  </si>
  <si>
    <t>20221207-GT-N03</t>
  </si>
  <si>
    <t>20221207-GT-N04</t>
  </si>
  <si>
    <t>20221207-GT-N05</t>
  </si>
  <si>
    <t>20221207-GT-N06</t>
  </si>
  <si>
    <t>20221207-GT-N07</t>
  </si>
  <si>
    <t>20221207-GT-N08</t>
  </si>
  <si>
    <t>20221207-GT-N09</t>
  </si>
  <si>
    <t>20221207-GT-N10</t>
  </si>
  <si>
    <t>20221207-GT-N11</t>
  </si>
  <si>
    <t>20221207-GT-N12</t>
  </si>
  <si>
    <t>n+n&lt;30</t>
    <phoneticPr fontId="9"/>
  </si>
  <si>
    <t>x1</t>
    <phoneticPr fontId="9"/>
  </si>
  <si>
    <t>x2</t>
    <phoneticPr fontId="9"/>
  </si>
  <si>
    <t>x'</t>
    <phoneticPr fontId="9"/>
  </si>
  <si>
    <t>s1</t>
    <phoneticPr fontId="9"/>
  </si>
  <si>
    <t>s2</t>
    <phoneticPr fontId="9"/>
  </si>
  <si>
    <t>s'</t>
    <phoneticPr fontId="9"/>
  </si>
  <si>
    <t>SE</t>
    <phoneticPr fontId="9"/>
  </si>
  <si>
    <t>T</t>
    <phoneticPr fontId="9"/>
  </si>
  <si>
    <t>20220914-HD-H01</t>
  </si>
  <si>
    <t>20220915-HD-H07</t>
  </si>
  <si>
    <t>20220915-HD-H08</t>
  </si>
  <si>
    <t>20220915-HD-H09</t>
  </si>
  <si>
    <t>20220915-HD-H10</t>
  </si>
  <si>
    <t>20220915-HD-H11</t>
  </si>
  <si>
    <t>20220915-HD-H12</t>
  </si>
  <si>
    <t>20220914-HD-N01</t>
  </si>
  <si>
    <t>20220915-HD-N07</t>
  </si>
  <si>
    <t>Theoretical line</t>
    <phoneticPr fontId="9"/>
  </si>
  <si>
    <t>20210915-HD-T01</t>
  </si>
  <si>
    <t>20210916-HD-H01</t>
  </si>
  <si>
    <t>20210916-HD-L05</t>
  </si>
  <si>
    <t>20210916-HD-H06</t>
  </si>
  <si>
    <t>20210916-HD-L10</t>
  </si>
  <si>
    <t>20211208-GT-T01</t>
  </si>
  <si>
    <t>20211209-GT-T07</t>
  </si>
  <si>
    <t>20211208-GT-H01</t>
  </si>
  <si>
    <t>20211208-GT-L01</t>
  </si>
  <si>
    <t>20220914-HD-T01</t>
  </si>
  <si>
    <t>20220914-HD-T02</t>
  </si>
  <si>
    <t>20220914-HD-T03</t>
  </si>
  <si>
    <t>20220914-HD-T04</t>
  </si>
  <si>
    <t>20220914-HD-T05</t>
  </si>
  <si>
    <t>20220914-HD-T06</t>
  </si>
  <si>
    <t>20220914-HD-T07</t>
  </si>
  <si>
    <t>20220914-HD-T08</t>
  </si>
  <si>
    <t>20220914-HD-T09</t>
  </si>
  <si>
    <t>20220914-HD-T10</t>
  </si>
  <si>
    <t>20221005-TM-T01</t>
  </si>
  <si>
    <t>20221005-TM-T02</t>
  </si>
  <si>
    <t>20221005-TM-T03</t>
  </si>
  <si>
    <t>20221005-TM-T04</t>
  </si>
  <si>
    <t>20221005-TM-T05</t>
  </si>
  <si>
    <t>20221005-TM-T06</t>
  </si>
  <si>
    <t>20210727-SH-T01</t>
  </si>
  <si>
    <t>20210922-SH-T01</t>
  </si>
  <si>
    <t>20211124-SH-T01</t>
  </si>
  <si>
    <t>20220511-SH-T01</t>
  </si>
  <si>
    <t>20220824-SH-T01</t>
  </si>
  <si>
    <t>20221101-SH-T01</t>
  </si>
  <si>
    <t>20221101-SH-T02</t>
  </si>
  <si>
    <t>20221101-SH-T03</t>
  </si>
  <si>
    <t>20221101-SH-T04</t>
  </si>
  <si>
    <t>20221101-SH-T05</t>
  </si>
  <si>
    <t>20210902-SH-H02</t>
  </si>
  <si>
    <t>20210902-SH-H03</t>
  </si>
  <si>
    <t>20210902-SH-H06</t>
  </si>
  <si>
    <t>20210902-SH-L01</t>
  </si>
  <si>
    <t>20211018-SH-H06</t>
  </si>
  <si>
    <t>20211025-SH-L01</t>
  </si>
  <si>
    <t>軽石込み</t>
    <rPh sb="0" eb="3">
      <t>カルイシコ</t>
    </rPh>
    <phoneticPr fontId="9"/>
  </si>
  <si>
    <t>軽石抜</t>
    <rPh sb="0" eb="2">
      <t>カルイシ</t>
    </rPh>
    <rPh sb="2" eb="3">
      <t>ヌキ</t>
    </rPh>
    <phoneticPr fontId="9"/>
  </si>
  <si>
    <t>20221207-GT-H01</t>
  </si>
  <si>
    <t>20221207-GT-N01</t>
  </si>
  <si>
    <t>C</t>
    <phoneticPr fontId="9"/>
  </si>
  <si>
    <t>D</t>
    <phoneticPr fontId="9"/>
  </si>
  <si>
    <t>20221207-GT-T01</t>
  </si>
  <si>
    <t>20221207-GT-T02</t>
  </si>
  <si>
    <t>20221207-GT-T03</t>
  </si>
  <si>
    <t>20221207-GT-T04</t>
  </si>
  <si>
    <t>20221207-GT-T05</t>
  </si>
  <si>
    <t>20221207-GT-T06</t>
  </si>
  <si>
    <t>All samples</t>
    <phoneticPr fontId="9"/>
  </si>
  <si>
    <t>Pumice</t>
    <phoneticPr fontId="9"/>
  </si>
  <si>
    <t>Boiling</t>
    <phoneticPr fontId="9"/>
  </si>
  <si>
    <t>B+V</t>
    <phoneticPr fontId="9"/>
  </si>
  <si>
    <t>Sediment</t>
    <phoneticPr fontId="9"/>
  </si>
  <si>
    <t>Floating</t>
    <phoneticPr fontId="9"/>
  </si>
  <si>
    <t>Other S</t>
    <phoneticPr fontId="9"/>
  </si>
  <si>
    <t>MPs S</t>
    <phoneticPr fontId="9"/>
  </si>
  <si>
    <t>Other F</t>
    <phoneticPr fontId="9"/>
  </si>
  <si>
    <t>MPs F</t>
    <phoneticPr fontId="9"/>
  </si>
  <si>
    <t>%</t>
    <phoneticPr fontId="9"/>
  </si>
  <si>
    <t>Ave.</t>
    <phoneticPr fontId="9"/>
  </si>
  <si>
    <t>ave</t>
    <phoneticPr fontId="9"/>
  </si>
  <si>
    <t>sd</t>
    <phoneticPr fontId="9"/>
  </si>
  <si>
    <t>SW</t>
    <phoneticPr fontId="9"/>
  </si>
  <si>
    <t>HL</t>
    <phoneticPr fontId="9"/>
  </si>
  <si>
    <r>
      <t>mg-MPs/m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-sand</t>
    </r>
    <phoneticPr fontId="9"/>
  </si>
  <si>
    <t>S-H</t>
    <phoneticPr fontId="9"/>
  </si>
  <si>
    <t>H/S</t>
    <phoneticPr fontId="9"/>
  </si>
  <si>
    <t>p</t>
    <phoneticPr fontId="9"/>
  </si>
  <si>
    <t>MPs</t>
    <phoneticPr fontId="9"/>
  </si>
  <si>
    <t>depth</t>
    <phoneticPr fontId="9"/>
  </si>
  <si>
    <t>mg-MPs
/m2-sand</t>
    <phoneticPr fontId="9"/>
  </si>
  <si>
    <t>HS lower</t>
    <phoneticPr fontId="9"/>
  </si>
  <si>
    <t>sum</t>
    <phoneticPr fontId="9"/>
  </si>
  <si>
    <t>HS surface</t>
    <phoneticPr fontId="9"/>
  </si>
  <si>
    <t>surface</t>
    <phoneticPr fontId="9"/>
  </si>
  <si>
    <t>average</t>
    <phoneticPr fontId="9"/>
  </si>
  <si>
    <t>cv</t>
    <phoneticPr fontId="9"/>
  </si>
  <si>
    <t>add</t>
    <phoneticPr fontId="9"/>
  </si>
  <si>
    <t>recover</t>
    <phoneticPr fontId="9"/>
  </si>
  <si>
    <t>recover1</t>
    <phoneticPr fontId="9"/>
  </si>
  <si>
    <t>recover2</t>
  </si>
  <si>
    <t>recover3</t>
  </si>
  <si>
    <t>boil</t>
    <phoneticPr fontId="10"/>
  </si>
  <si>
    <t>visual</t>
    <phoneticPr fontId="9"/>
  </si>
  <si>
    <t>float</t>
  </si>
  <si>
    <t>float</t>
    <phoneticPr fontId="10"/>
  </si>
  <si>
    <t>sediment</t>
  </si>
  <si>
    <t>sediment</t>
    <phoneticPr fontId="11"/>
  </si>
  <si>
    <t>fl_MPs</t>
  </si>
  <si>
    <t>fl_MPs</t>
    <phoneticPr fontId="10"/>
  </si>
  <si>
    <t>fl_other</t>
  </si>
  <si>
    <t>fl_other</t>
    <phoneticPr fontId="10"/>
  </si>
  <si>
    <t>sed_MPs</t>
    <phoneticPr fontId="10"/>
  </si>
  <si>
    <t>sed_other</t>
  </si>
  <si>
    <t>sed_other</t>
    <phoneticPr fontId="10"/>
  </si>
  <si>
    <t>all</t>
    <phoneticPr fontId="9"/>
  </si>
  <si>
    <t>ex pumice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</si>
</sst>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"/>
    <numFmt numFmtId="178" formatCode="0.0000_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vertAlign val="superscript"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2" fontId="0" fillId="0" borderId="0" xfId="0" applyNumberFormat="1"/>
    <xf numFmtId="177" fontId="0" fillId="0" borderId="0" xfId="0" applyNumberFormat="1"/>
    <xf numFmtId="1" fontId="0" fillId="0" borderId="0" xfId="0" applyNumberFormat="1"/>
    <xf numFmtId="0" fontId="6" fillId="0" borderId="0" xfId="3">
      <alignment vertical="center"/>
    </xf>
    <xf numFmtId="176" fontId="0" fillId="0" borderId="0" xfId="0" applyNumberFormat="1"/>
    <xf numFmtId="0" fontId="14" fillId="0" borderId="0" xfId="0" applyFont="1"/>
    <xf numFmtId="177" fontId="14" fillId="0" borderId="0" xfId="0" applyNumberFormat="1" applyFont="1"/>
    <xf numFmtId="176" fontId="14" fillId="0" borderId="0" xfId="0" applyNumberFormat="1" applyFont="1"/>
    <xf numFmtId="1" fontId="14" fillId="0" borderId="0" xfId="0" applyNumberFormat="1" applyFont="1"/>
    <xf numFmtId="0" fontId="14" fillId="0" borderId="1" xfId="0" applyFont="1" applyBorder="1"/>
    <xf numFmtId="0" fontId="15" fillId="0" borderId="0" xfId="0" applyFont="1"/>
    <xf numFmtId="2" fontId="14" fillId="0" borderId="0" xfId="0" applyNumberFormat="1" applyFont="1"/>
    <xf numFmtId="1" fontId="14" fillId="3" borderId="0" xfId="0" applyNumberFormat="1" applyFont="1" applyFill="1"/>
    <xf numFmtId="1" fontId="14" fillId="0" borderId="1" xfId="0" applyNumberFormat="1" applyFont="1" applyBorder="1"/>
    <xf numFmtId="0" fontId="0" fillId="3" borderId="0" xfId="0" applyFill="1"/>
    <xf numFmtId="0" fontId="14" fillId="0" borderId="2" xfId="0" applyFont="1" applyBorder="1"/>
    <xf numFmtId="0" fontId="14" fillId="0" borderId="0" xfId="1" applyFont="1" applyAlignment="1">
      <alignment horizontal="center" vertical="center" wrapText="1"/>
    </xf>
    <xf numFmtId="0" fontId="4" fillId="0" borderId="0" xfId="3" applyFont="1">
      <alignment vertical="center"/>
    </xf>
    <xf numFmtId="178" fontId="0" fillId="0" borderId="0" xfId="0" applyNumberFormat="1"/>
    <xf numFmtId="0" fontId="4" fillId="3" borderId="0" xfId="3" applyFont="1" applyFill="1">
      <alignment vertical="center"/>
    </xf>
    <xf numFmtId="176" fontId="0" fillId="3" borderId="0" xfId="0" applyNumberFormat="1" applyFill="1"/>
    <xf numFmtId="178" fontId="0" fillId="3" borderId="0" xfId="0" applyNumberFormat="1" applyFill="1"/>
    <xf numFmtId="2" fontId="0" fillId="3" borderId="0" xfId="0" applyNumberFormat="1" applyFill="1"/>
    <xf numFmtId="0" fontId="12" fillId="0" borderId="0" xfId="3" applyFont="1">
      <alignment vertical="center"/>
    </xf>
    <xf numFmtId="0" fontId="14" fillId="0" borderId="0" xfId="1" applyFont="1">
      <alignment vertical="center"/>
    </xf>
    <xf numFmtId="0" fontId="14" fillId="0" borderId="1" xfId="1" applyFont="1" applyBorder="1">
      <alignment vertical="center"/>
    </xf>
    <xf numFmtId="1" fontId="14" fillId="3" borderId="1" xfId="0" applyNumberFormat="1" applyFont="1" applyFill="1" applyBorder="1"/>
    <xf numFmtId="0" fontId="14" fillId="3" borderId="0" xfId="0" applyFont="1" applyFill="1"/>
    <xf numFmtId="38" fontId="14" fillId="2" borderId="0" xfId="5" applyFont="1" applyFill="1" applyAlignment="1"/>
    <xf numFmtId="38" fontId="14" fillId="0" borderId="0" xfId="5" applyFont="1" applyFill="1" applyAlignment="1"/>
    <xf numFmtId="2" fontId="14" fillId="0" borderId="1" xfId="0" applyNumberFormat="1" applyFont="1" applyBorder="1"/>
    <xf numFmtId="40" fontId="14" fillId="2" borderId="0" xfId="5" applyNumberFormat="1" applyFont="1" applyFill="1" applyAlignment="1"/>
    <xf numFmtId="38" fontId="14" fillId="0" borderId="0" xfId="5" applyFont="1" applyAlignment="1"/>
    <xf numFmtId="38" fontId="14" fillId="0" borderId="0" xfId="0" applyNumberFormat="1" applyFont="1"/>
    <xf numFmtId="1" fontId="14" fillId="0" borderId="0" xfId="5" applyNumberFormat="1" applyFont="1" applyAlignment="1"/>
    <xf numFmtId="40" fontId="14" fillId="0" borderId="0" xfId="5" applyNumberFormat="1" applyFont="1" applyAlignment="1"/>
    <xf numFmtId="40" fontId="14" fillId="0" borderId="0" xfId="0" applyNumberFormat="1" applyFont="1"/>
    <xf numFmtId="0" fontId="14" fillId="0" borderId="2" xfId="1" applyFont="1" applyBorder="1">
      <alignment vertical="center"/>
    </xf>
    <xf numFmtId="0" fontId="14" fillId="0" borderId="0" xfId="1" applyFont="1" applyAlignment="1">
      <alignment horizontal="center" vertical="center"/>
    </xf>
  </cellXfs>
  <cellStyles count="10">
    <cellStyle name="桁区切り" xfId="5" builtinId="6"/>
    <cellStyle name="標準" xfId="0" builtinId="0"/>
    <cellStyle name="標準 2" xfId="1" xr:uid="{00000000-0005-0000-0000-000002000000}"/>
    <cellStyle name="標準 2 2" xfId="3" xr:uid="{00000000-0005-0000-0000-000003000000}"/>
    <cellStyle name="標準 2 3" xfId="4" xr:uid="{00000000-0005-0000-0000-000004000000}"/>
    <cellStyle name="標準 2 3 2" xfId="9" xr:uid="{00000000-0005-0000-0000-000005000000}"/>
    <cellStyle name="標準 2 4" xfId="6" xr:uid="{00000000-0005-0000-0000-000006000000}"/>
    <cellStyle name="標準 2 5" xfId="8" xr:uid="{00000000-0005-0000-0000-000007000000}"/>
    <cellStyle name="標準 3" xfId="2" xr:uid="{00000000-0005-0000-0000-000008000000}"/>
    <cellStyle name="標準 4" xfId="7" xr:uid="{00000000-0005-0000-0000-000009000000}"/>
  </cellStyles>
  <dxfs count="0"/>
  <tableStyles count="0" defaultTableStyle="TableStyleMedium2" defaultPivotStyle="PivotStyleLight16"/>
  <colors>
    <mruColors>
      <color rgb="FFFF9999"/>
      <color rgb="FFFF00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7423447069116"/>
          <c:y val="4.8467594359419448E-2"/>
          <c:w val="0.69599518810148731"/>
          <c:h val="0.848765659108476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'fig7'!$E$29</c:f>
              <c:strCache>
                <c:ptCount val="1"/>
                <c:pt idx="0">
                  <c:v>1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'fig7'!$E$30:$E$31</c:f>
              <c:numCache>
                <c:formatCode>0</c:formatCode>
                <c:ptCount val="2"/>
                <c:pt idx="0">
                  <c:v>441.2</c:v>
                </c:pt>
                <c:pt idx="1">
                  <c:v>84.1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1-4DF8-9284-CEF80231797A}"/>
            </c:ext>
          </c:extLst>
        </c:ser>
        <c:ser>
          <c:idx val="1"/>
          <c:order val="1"/>
          <c:tx>
            <c:strRef>
              <c:f>'fig7'!$F$29</c:f>
              <c:strCache>
                <c:ptCount val="1"/>
                <c:pt idx="0">
                  <c:v>2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'fig7'!$F$30:$F$31</c:f>
              <c:numCache>
                <c:formatCode>0</c:formatCode>
                <c:ptCount val="2"/>
                <c:pt idx="0">
                  <c:v>1727.8</c:v>
                </c:pt>
                <c:pt idx="1">
                  <c:v>218.10000000000002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1-4DF8-9284-CEF80231797A}"/>
            </c:ext>
          </c:extLst>
        </c:ser>
        <c:ser>
          <c:idx val="2"/>
          <c:order val="2"/>
          <c:tx>
            <c:strRef>
              <c:f>'fig7'!$G$29</c:f>
              <c:strCache>
                <c:ptCount val="1"/>
                <c:pt idx="0">
                  <c:v>3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'fig7'!$G$30:$G$31</c:f>
              <c:numCache>
                <c:formatCode>0</c:formatCode>
                <c:ptCount val="2"/>
                <c:pt idx="0">
                  <c:v>541.69999999999993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31-4DF8-9284-CEF80231797A}"/>
            </c:ext>
          </c:extLst>
        </c:ser>
        <c:ser>
          <c:idx val="3"/>
          <c:order val="3"/>
          <c:tx>
            <c:strRef>
              <c:f>'fig7'!$H$29</c:f>
              <c:strCache>
                <c:ptCount val="1"/>
                <c:pt idx="0">
                  <c:v>4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'fig7'!$H$30:$H$31</c:f>
              <c:numCache>
                <c:formatCode>0</c:formatCode>
                <c:ptCount val="2"/>
                <c:pt idx="0">
                  <c:v>116.1</c:v>
                </c:pt>
                <c:pt idx="1">
                  <c:v>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31-4DF8-9284-CEF80231797A}"/>
            </c:ext>
          </c:extLst>
        </c:ser>
        <c:ser>
          <c:idx val="4"/>
          <c:order val="4"/>
          <c:tx>
            <c:strRef>
              <c:f>'fig7'!$I$29</c:f>
              <c:strCache>
                <c:ptCount val="1"/>
                <c:pt idx="0">
                  <c:v>5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'fig7'!$I$30:$I$31</c:f>
              <c:numCache>
                <c:formatCode>0</c:formatCode>
                <c:ptCount val="2"/>
                <c:pt idx="0">
                  <c:v>13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31-4DF8-9284-CEF80231797A}"/>
            </c:ext>
          </c:extLst>
        </c:ser>
        <c:ser>
          <c:idx val="5"/>
          <c:order val="5"/>
          <c:tx>
            <c:strRef>
              <c:f>'fig7'!$J$29</c:f>
              <c:strCache>
                <c:ptCount val="1"/>
                <c:pt idx="0">
                  <c:v>6</c:v>
                </c:pt>
              </c:strCache>
            </c:strRef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'fig7'!$J$30:$J$31</c:f>
              <c:numCache>
                <c:formatCode>0</c:formatCode>
                <c:ptCount val="2"/>
                <c:pt idx="0">
                  <c:v>339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531-4DF8-9284-CEF80231797A}"/>
            </c:ext>
          </c:extLst>
        </c:ser>
        <c:ser>
          <c:idx val="6"/>
          <c:order val="6"/>
          <c:tx>
            <c:strRef>
              <c:f>'fig7'!$K$29</c:f>
              <c:strCache>
                <c:ptCount val="1"/>
                <c:pt idx="0">
                  <c:v>7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'fig7'!$K$30:$K$31</c:f>
              <c:numCache>
                <c:formatCode>0</c:formatCode>
                <c:ptCount val="2"/>
                <c:pt idx="0">
                  <c:v>406.5</c:v>
                </c:pt>
                <c:pt idx="1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531-4DF8-9284-CEF80231797A}"/>
            </c:ext>
          </c:extLst>
        </c:ser>
        <c:ser>
          <c:idx val="7"/>
          <c:order val="7"/>
          <c:tx>
            <c:strRef>
              <c:f>'fig7'!$L$29</c:f>
              <c:strCache>
                <c:ptCount val="1"/>
                <c:pt idx="0">
                  <c:v>8</c:v>
                </c:pt>
              </c:strCache>
            </c:strRef>
          </c:tx>
          <c:spPr>
            <a:ln w="95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'fig7'!$L$30:$L$31</c:f>
              <c:numCache>
                <c:formatCode>0</c:formatCode>
                <c:ptCount val="2"/>
                <c:pt idx="0">
                  <c:v>382.2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531-4DF8-9284-CEF80231797A}"/>
            </c:ext>
          </c:extLst>
        </c:ser>
        <c:ser>
          <c:idx val="8"/>
          <c:order val="8"/>
          <c:tx>
            <c:strRef>
              <c:f>'fig7'!$M$29</c:f>
              <c:strCache>
                <c:ptCount val="1"/>
                <c:pt idx="0">
                  <c:v>9</c:v>
                </c:pt>
              </c:strCache>
            </c:strRef>
          </c:tx>
          <c:spPr>
            <a:ln w="95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'fig7'!$M$30:$M$31</c:f>
              <c:numCache>
                <c:formatCode>0</c:formatCode>
                <c:ptCount val="2"/>
                <c:pt idx="0">
                  <c:v>13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531-4DF8-9284-CEF80231797A}"/>
            </c:ext>
          </c:extLst>
        </c:ser>
        <c:ser>
          <c:idx val="9"/>
          <c:order val="9"/>
          <c:tx>
            <c:strRef>
              <c:f>'fig7'!$N$29</c:f>
              <c:strCache>
                <c:ptCount val="1"/>
                <c:pt idx="0">
                  <c:v>10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'fig7'!$N$30:$N$31</c:f>
              <c:numCache>
                <c:formatCode>0</c:formatCode>
                <c:ptCount val="2"/>
                <c:pt idx="0">
                  <c:v>222.1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531-4DF8-9284-CEF80231797A}"/>
            </c:ext>
          </c:extLst>
        </c:ser>
        <c:ser>
          <c:idx val="10"/>
          <c:order val="10"/>
          <c:tx>
            <c:strRef>
              <c:f>'fig7'!$O$29</c:f>
              <c:strCache>
                <c:ptCount val="1"/>
                <c:pt idx="0">
                  <c:v>11</c:v>
                </c:pt>
              </c:strCache>
            </c:strRef>
          </c:tx>
          <c:spPr>
            <a:ln w="95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'fig7'!$O$30:$O$31</c:f>
              <c:numCache>
                <c:formatCode>0</c:formatCode>
                <c:ptCount val="2"/>
                <c:pt idx="0">
                  <c:v>404.4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531-4DF8-9284-CEF80231797A}"/>
            </c:ext>
          </c:extLst>
        </c:ser>
        <c:ser>
          <c:idx val="11"/>
          <c:order val="11"/>
          <c:tx>
            <c:strRef>
              <c:f>'fig7'!$P$29</c:f>
              <c:strCache>
                <c:ptCount val="1"/>
                <c:pt idx="0">
                  <c:v>12</c:v>
                </c:pt>
              </c:strCache>
            </c:strRef>
          </c:tx>
          <c:spPr>
            <a:ln w="952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'fig7'!$P$30:$P$31</c:f>
              <c:numCache>
                <c:formatCode>0</c:formatCode>
                <c:ptCount val="2"/>
                <c:pt idx="0">
                  <c:v>97.8</c:v>
                </c:pt>
                <c:pt idx="1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531-4DF8-9284-CEF80231797A}"/>
            </c:ext>
          </c:extLst>
        </c:ser>
        <c:ser>
          <c:idx val="12"/>
          <c:order val="12"/>
          <c:tx>
            <c:strRef>
              <c:f>'fig7'!$Q$29</c:f>
              <c:strCache>
                <c:ptCount val="1"/>
                <c:pt idx="0">
                  <c:v>Ave.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'fig7'!$D$30:$D$31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xVal>
          <c:yVal>
            <c:numRef>
              <c:f>'fig7'!$Q$30:$Q$31</c:f>
              <c:numCache>
                <c:formatCode>0</c:formatCode>
                <c:ptCount val="2"/>
                <c:pt idx="0">
                  <c:v>392.06666666666661</c:v>
                </c:pt>
                <c:pt idx="1">
                  <c:v>48.016666666666673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531-4DF8-9284-CEF802317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435711"/>
        <c:axId val="308078383"/>
      </c:scatterChart>
      <c:valAx>
        <c:axId val="305435711"/>
        <c:scaling>
          <c:orientation val="minMax"/>
          <c:max val="3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en-US"/>
                  <a:t>SW          HL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38231200482939731"/>
              <c:y val="0.8972332208473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308078383"/>
        <c:crosses val="autoZero"/>
        <c:crossBetween val="midCat"/>
        <c:majorUnit val="1"/>
      </c:valAx>
      <c:valAx>
        <c:axId val="308078383"/>
        <c:scaling>
          <c:orientation val="minMax"/>
          <c:max val="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en-US"/>
                  <a:t>MPs contents (mg-MPs/m</a:t>
                </a:r>
                <a:r>
                  <a:rPr lang="en-US" baseline="30000"/>
                  <a:t>2</a:t>
                </a:r>
                <a:r>
                  <a:rPr lang="en-US"/>
                  <a:t>-sand)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305435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90855099770654"/>
          <c:y val="7.7987677955382001E-2"/>
          <c:w val="0.27533683289588801"/>
          <c:h val="0.80750586176727912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ＭＳ Ｐ明朝" panose="02020600040205080304" pitchFamily="18" charset="-128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Palatino Linotype" panose="02040502050505030304" pitchFamily="18" charset="0"/>
          <a:ea typeface="ＭＳ Ｐ明朝" panose="02020600040205080304" pitchFamily="18" charset="-128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91964099555366"/>
          <c:y val="4.6906405760304325E-2"/>
          <c:w val="0.76027046553237299"/>
          <c:h val="0.732869775893397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'fig8'!$C$51</c:f>
              <c:strCache>
                <c:ptCount val="1"/>
                <c:pt idx="0">
                  <c:v>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'fig8'!$C$54:$C$65</c:f>
              <c:numCache>
                <c:formatCode>0</c:formatCode>
                <c:ptCount val="12"/>
                <c:pt idx="0">
                  <c:v>4919.3000000000011</c:v>
                </c:pt>
                <c:pt idx="1">
                  <c:v>6418.6</c:v>
                </c:pt>
                <c:pt idx="2">
                  <c:v>4158.8999999999996</c:v>
                </c:pt>
                <c:pt idx="3">
                  <c:v>4251.1000000000004</c:v>
                </c:pt>
                <c:pt idx="4">
                  <c:v>10977.7</c:v>
                </c:pt>
                <c:pt idx="5">
                  <c:v>5013.5000000000009</c:v>
                </c:pt>
                <c:pt idx="6">
                  <c:v>1345.8999999999999</c:v>
                </c:pt>
                <c:pt idx="7">
                  <c:v>5729.0999999999995</c:v>
                </c:pt>
                <c:pt idx="8">
                  <c:v>1531.1</c:v>
                </c:pt>
                <c:pt idx="9">
                  <c:v>755.80000000000007</c:v>
                </c:pt>
                <c:pt idx="10">
                  <c:v>659.1</c:v>
                </c:pt>
                <c:pt idx="11">
                  <c:v>2260.2000000000003</c:v>
                </c:pt>
              </c:numCache>
            </c:numRef>
          </c:xVal>
          <c:yVal>
            <c:numRef>
              <c:f>'fig8'!$F$54:$F$65</c:f>
              <c:numCache>
                <c:formatCode>0.0</c:formatCode>
                <c:ptCount val="12"/>
                <c:pt idx="0">
                  <c:v>97.721493841875258</c:v>
                </c:pt>
                <c:pt idx="1">
                  <c:v>99.703310188421327</c:v>
                </c:pt>
                <c:pt idx="2">
                  <c:v>99.913513513513507</c:v>
                </c:pt>
                <c:pt idx="3">
                  <c:v>96.556658414154938</c:v>
                </c:pt>
                <c:pt idx="4">
                  <c:v>99.667704711148232</c:v>
                </c:pt>
                <c:pt idx="5">
                  <c:v>99.084944068935528</c:v>
                </c:pt>
                <c:pt idx="6">
                  <c:v>96.904024767801857</c:v>
                </c:pt>
                <c:pt idx="7">
                  <c:v>99.311815282207732</c:v>
                </c:pt>
                <c:pt idx="8">
                  <c:v>98.857179752066116</c:v>
                </c:pt>
                <c:pt idx="9">
                  <c:v>87.476851851851848</c:v>
                </c:pt>
                <c:pt idx="10">
                  <c:v>98.211890925346452</c:v>
                </c:pt>
                <c:pt idx="11">
                  <c:v>99.489391671802096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C4-4277-B26A-409E12495A99}"/>
            </c:ext>
          </c:extLst>
        </c:ser>
        <c:ser>
          <c:idx val="1"/>
          <c:order val="1"/>
          <c:tx>
            <c:strRef>
              <c:f>'fig8'!$C$71</c:f>
              <c:strCache>
                <c:ptCount val="1"/>
                <c:pt idx="0">
                  <c:v>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'fig8'!$E$74:$E$85</c:f>
              <c:numCache>
                <c:formatCode>0</c:formatCode>
                <c:ptCount val="12"/>
                <c:pt idx="0">
                  <c:v>37813.899999999994</c:v>
                </c:pt>
                <c:pt idx="1">
                  <c:v>16890.5</c:v>
                </c:pt>
                <c:pt idx="2">
                  <c:v>46270.8</c:v>
                </c:pt>
                <c:pt idx="3">
                  <c:v>41237.699999999997</c:v>
                </c:pt>
                <c:pt idx="4">
                  <c:v>2574.4</c:v>
                </c:pt>
                <c:pt idx="5">
                  <c:v>824.30000000000007</c:v>
                </c:pt>
                <c:pt idx="6">
                  <c:v>711.09999999999991</c:v>
                </c:pt>
                <c:pt idx="7">
                  <c:v>773.09999999999991</c:v>
                </c:pt>
                <c:pt idx="8">
                  <c:v>1296.3000000000002</c:v>
                </c:pt>
                <c:pt idx="9">
                  <c:v>1924.1</c:v>
                </c:pt>
                <c:pt idx="10">
                  <c:v>618.29999999999995</c:v>
                </c:pt>
                <c:pt idx="11">
                  <c:v>1447.1999999999998</c:v>
                </c:pt>
              </c:numCache>
            </c:numRef>
          </c:xVal>
          <c:yVal>
            <c:numRef>
              <c:f>'fig8'!$F$74:$F$85</c:f>
              <c:numCache>
                <c:formatCode>0.0</c:formatCode>
                <c:ptCount val="12"/>
                <c:pt idx="0">
                  <c:v>93.603939292165052</c:v>
                </c:pt>
                <c:pt idx="1">
                  <c:v>94.720108936976402</c:v>
                </c:pt>
                <c:pt idx="2">
                  <c:v>97.857179906117892</c:v>
                </c:pt>
                <c:pt idx="3">
                  <c:v>97.218079572818084</c:v>
                </c:pt>
                <c:pt idx="4">
                  <c:v>97.937383467992547</c:v>
                </c:pt>
                <c:pt idx="5">
                  <c:v>77.738687371102756</c:v>
                </c:pt>
                <c:pt idx="6">
                  <c:v>78.73716776824638</c:v>
                </c:pt>
                <c:pt idx="7">
                  <c:v>97.425947484154705</c:v>
                </c:pt>
                <c:pt idx="8">
                  <c:v>93.118876803209133</c:v>
                </c:pt>
                <c:pt idx="9">
                  <c:v>78.670547268852971</c:v>
                </c:pt>
                <c:pt idx="10">
                  <c:v>69.513181303574328</c:v>
                </c:pt>
                <c:pt idx="11">
                  <c:v>87.306522940851295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D-4880-8580-2171D7A6C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7102928"/>
        <c:axId val="1437166704"/>
      </c:scatterChart>
      <c:valAx>
        <c:axId val="1437102928"/>
        <c:scaling>
          <c:logBase val="10"/>
          <c:orientation val="minMax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/>
                  <a:t>Total MPs in two layers</a:t>
                </a:r>
              </a:p>
              <a:p>
                <a:pPr>
                  <a:defRPr/>
                </a:pPr>
                <a:r>
                  <a:rPr lang="en-US"/>
                  <a:t> (mg-MPs/m</a:t>
                </a:r>
                <a:r>
                  <a:rPr lang="en-US" baseline="30000"/>
                  <a:t>2</a:t>
                </a:r>
                <a:r>
                  <a:rPr lang="en-US"/>
                  <a:t>-sand)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0092038495188104"/>
              <c:y val="0.86592820512820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ja-JP"/>
          </a:p>
        </c:txPr>
        <c:crossAx val="1437166704"/>
        <c:crosses val="autoZero"/>
        <c:crossBetween val="midCat"/>
      </c:valAx>
      <c:valAx>
        <c:axId val="143716670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/>
                  <a:t>MPs in surface (%)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ja-JP"/>
          </a:p>
        </c:txPr>
        <c:crossAx val="1437102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38699329250515"/>
          <c:y val="0.48358733758403494"/>
          <c:w val="0.13416972878390201"/>
          <c:h val="0.16995792449020797"/>
        </c:manualLayout>
      </c:layout>
      <c:overlay val="0"/>
      <c:spPr>
        <a:noFill/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Palatino Linotype" panose="0204050205050503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08858267716537"/>
          <c:y val="0.23722796468623239"/>
          <c:w val="0.694575678040245"/>
          <c:h val="0.709438701980434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'fig8'!$B$5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'fig8'!$C$5:$C$15</c:f>
              <c:numCache>
                <c:formatCode>0</c:formatCode>
                <c:ptCount val="11"/>
                <c:pt idx="0">
                  <c:v>19337.950138504155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19.390581717451521</c:v>
                </c:pt>
                <c:pt idx="7">
                  <c:v>13</c:v>
                </c:pt>
                <c:pt idx="8">
                  <c:v>13</c:v>
                </c:pt>
              </c:numCache>
            </c:numRef>
          </c:xVal>
          <c:yVal>
            <c:numRef>
              <c:f>'fig8'!$D$5:$D$15</c:f>
              <c:numCache>
                <c:formatCode>General</c:formatCode>
                <c:ptCount val="11"/>
                <c:pt idx="0">
                  <c:v>0.25</c:v>
                </c:pt>
                <c:pt idx="1">
                  <c:v>2.5</c:v>
                </c:pt>
                <c:pt idx="2">
                  <c:v>7.5</c:v>
                </c:pt>
                <c:pt idx="3">
                  <c:v>12.5</c:v>
                </c:pt>
                <c:pt idx="4">
                  <c:v>17.5</c:v>
                </c:pt>
                <c:pt idx="5">
                  <c:v>22.5</c:v>
                </c:pt>
                <c:pt idx="6">
                  <c:v>27.5</c:v>
                </c:pt>
                <c:pt idx="7">
                  <c:v>32.5</c:v>
                </c:pt>
                <c:pt idx="8">
                  <c:v>37.5</c:v>
                </c:pt>
                <c:pt idx="9">
                  <c:v>42.5</c:v>
                </c:pt>
                <c:pt idx="10">
                  <c:v>47.5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32-4A90-B5BE-50A5490C965C}"/>
            </c:ext>
          </c:extLst>
        </c:ser>
        <c:ser>
          <c:idx val="1"/>
          <c:order val="1"/>
          <c:tx>
            <c:strRef>
              <c:f>'fig8'!$B$21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'fig8'!$C$21:$C$31</c:f>
              <c:numCache>
                <c:formatCode>0</c:formatCode>
                <c:ptCount val="11"/>
                <c:pt idx="0">
                  <c:v>3391.9667590027702</c:v>
                </c:pt>
                <c:pt idx="1">
                  <c:v>45.70637119113573</c:v>
                </c:pt>
                <c:pt idx="2">
                  <c:v>54.709141274238227</c:v>
                </c:pt>
                <c:pt idx="3">
                  <c:v>583.10249307479228</c:v>
                </c:pt>
                <c:pt idx="4">
                  <c:v>799.16897506925216</c:v>
                </c:pt>
                <c:pt idx="5">
                  <c:v>444.59833795013844</c:v>
                </c:pt>
                <c:pt idx="6">
                  <c:v>123.96121883656508</c:v>
                </c:pt>
                <c:pt idx="7">
                  <c:v>660.66481994459832</c:v>
                </c:pt>
                <c:pt idx="8">
                  <c:v>608.03324099722988</c:v>
                </c:pt>
                <c:pt idx="9">
                  <c:v>107.34072022160665</c:v>
                </c:pt>
                <c:pt idx="10">
                  <c:v>13</c:v>
                </c:pt>
              </c:numCache>
            </c:numRef>
          </c:xVal>
          <c:yVal>
            <c:numRef>
              <c:f>'fig8'!$D$21:$D$31</c:f>
              <c:numCache>
                <c:formatCode>General</c:formatCode>
                <c:ptCount val="11"/>
                <c:pt idx="0">
                  <c:v>0.25</c:v>
                </c:pt>
                <c:pt idx="1">
                  <c:v>2.5</c:v>
                </c:pt>
                <c:pt idx="2">
                  <c:v>7.5</c:v>
                </c:pt>
                <c:pt idx="3">
                  <c:v>12.5</c:v>
                </c:pt>
                <c:pt idx="4">
                  <c:v>17.5</c:v>
                </c:pt>
                <c:pt idx="5">
                  <c:v>22.5</c:v>
                </c:pt>
                <c:pt idx="6">
                  <c:v>27.5</c:v>
                </c:pt>
                <c:pt idx="7">
                  <c:v>32.5</c:v>
                </c:pt>
                <c:pt idx="8">
                  <c:v>37.5</c:v>
                </c:pt>
                <c:pt idx="9">
                  <c:v>42.5</c:v>
                </c:pt>
                <c:pt idx="10">
                  <c:v>47.5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32-4A90-B5BE-50A5490C965C}"/>
            </c:ext>
          </c:extLst>
        </c:ser>
        <c:ser>
          <c:idx val="2"/>
          <c:order val="2"/>
          <c:tx>
            <c:strRef>
              <c:f>'fig8'!$B$37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'fig8'!$C$37:$C$47</c:f>
              <c:numCache>
                <c:formatCode>0</c:formatCode>
                <c:ptCount val="11"/>
                <c:pt idx="0">
                  <c:v>615.65096952908596</c:v>
                </c:pt>
                <c:pt idx="1">
                  <c:v>528.39335180055411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</c:numCache>
            </c:numRef>
          </c:xVal>
          <c:yVal>
            <c:numRef>
              <c:f>'fig8'!$D$37:$D$47</c:f>
              <c:numCache>
                <c:formatCode>General</c:formatCode>
                <c:ptCount val="11"/>
                <c:pt idx="0">
                  <c:v>0.25</c:v>
                </c:pt>
                <c:pt idx="1">
                  <c:v>2.5</c:v>
                </c:pt>
                <c:pt idx="2">
                  <c:v>7.5</c:v>
                </c:pt>
                <c:pt idx="3">
                  <c:v>12.5</c:v>
                </c:pt>
                <c:pt idx="4">
                  <c:v>17.5</c:v>
                </c:pt>
                <c:pt idx="5">
                  <c:v>22.5</c:v>
                </c:pt>
                <c:pt idx="6">
                  <c:v>27.5</c:v>
                </c:pt>
                <c:pt idx="7">
                  <c:v>32.5</c:v>
                </c:pt>
                <c:pt idx="8">
                  <c:v>37.5</c:v>
                </c:pt>
                <c:pt idx="9">
                  <c:v>42.5</c:v>
                </c:pt>
                <c:pt idx="10">
                  <c:v>47.5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32-4A90-B5BE-50A5490C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61384"/>
        <c:axId val="463064336"/>
      </c:scatterChart>
      <c:valAx>
        <c:axId val="463061384"/>
        <c:scaling>
          <c:orientation val="minMax"/>
          <c:max val="2000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/>
                  <a:t>MPs content (mg-MPs/m</a:t>
                </a:r>
                <a:r>
                  <a:rPr lang="en-US" baseline="30000"/>
                  <a:t>2</a:t>
                </a:r>
                <a:r>
                  <a:rPr lang="en-US"/>
                  <a:t>-sand)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18180555555555555"/>
              <c:y val="3.47476020042949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ja-JP"/>
          </a:p>
        </c:txPr>
        <c:crossAx val="463064336"/>
        <c:crosses val="autoZero"/>
        <c:crossBetween val="midCat"/>
      </c:valAx>
      <c:valAx>
        <c:axId val="463064336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/>
                  <a:t>Depth (cm)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ja-JP"/>
          </a:p>
        </c:txPr>
        <c:crossAx val="463061384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29641350055913"/>
          <c:y val="0.60929198645690352"/>
          <c:w val="0.24333333333333335"/>
          <c:h val="0.24545626342161775"/>
        </c:manualLayout>
      </c:layout>
      <c:overlay val="0"/>
      <c:spPr>
        <a:noFill/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Palatino Linotype" panose="0204050205050503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'fig9'!$AI$51</c:f>
              <c:strCache>
                <c:ptCount val="1"/>
                <c:pt idx="0">
                  <c:v>Sediment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'fig9'!$AJ$50:$AN$50</c:f>
              <c:strCache>
                <c:ptCount val="5"/>
                <c:pt idx="0">
                  <c:v>Boiling</c:v>
                </c:pt>
                <c:pt idx="1">
                  <c:v>B+V</c:v>
                </c:pt>
                <c:pt idx="3">
                  <c:v>Boiling</c:v>
                </c:pt>
                <c:pt idx="4">
                  <c:v>B+V</c:v>
                </c:pt>
              </c:strCache>
            </c:strRef>
          </c:cat>
          <c:val>
            <c:numRef>
              <c:f>'fig9'!$AJ$51:$AN$51</c:f>
              <c:numCache>
                <c:formatCode>0</c:formatCode>
                <c:ptCount val="5"/>
                <c:pt idx="0">
                  <c:v>460.01159999999993</c:v>
                </c:pt>
                <c:pt idx="3">
                  <c:v>216.51309999999998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7-4392-BB56-73C3028F8B73}"/>
            </c:ext>
          </c:extLst>
        </c:ser>
        <c:ser>
          <c:idx val="1"/>
          <c:order val="1"/>
          <c:tx>
            <c:strRef>
              <c:f>'fig9'!$AI$52</c:f>
              <c:strCache>
                <c:ptCount val="1"/>
                <c:pt idx="0">
                  <c:v>Floating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'fig9'!$AJ$50:$AN$50</c:f>
              <c:strCache>
                <c:ptCount val="5"/>
                <c:pt idx="0">
                  <c:v>Boiling</c:v>
                </c:pt>
                <c:pt idx="1">
                  <c:v>B+V</c:v>
                </c:pt>
                <c:pt idx="3">
                  <c:v>Boiling</c:v>
                </c:pt>
                <c:pt idx="4">
                  <c:v>B+V</c:v>
                </c:pt>
              </c:strCache>
            </c:strRef>
          </c:cat>
          <c:val>
            <c:numRef>
              <c:f>'fig9'!$AJ$52:$AN$52</c:f>
              <c:numCache>
                <c:formatCode>0</c:formatCode>
                <c:ptCount val="5"/>
                <c:pt idx="0">
                  <c:v>647.44759999999997</c:v>
                </c:pt>
                <c:pt idx="3">
                  <c:v>183.98470000000003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7-4392-BB56-73C3028F8B73}"/>
            </c:ext>
          </c:extLst>
        </c:ser>
        <c:ser>
          <c:idx val="2"/>
          <c:order val="2"/>
          <c:tx>
            <c:strRef>
              <c:f>'fig9'!$AI$53</c:f>
              <c:strCache>
                <c:ptCount val="1"/>
                <c:pt idx="0">
                  <c:v>Other 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'fig9'!$AJ$50:$AN$50</c:f>
              <c:strCache>
                <c:ptCount val="5"/>
                <c:pt idx="0">
                  <c:v>Boiling</c:v>
                </c:pt>
                <c:pt idx="1">
                  <c:v>B+V</c:v>
                </c:pt>
                <c:pt idx="3">
                  <c:v>Boiling</c:v>
                </c:pt>
                <c:pt idx="4">
                  <c:v>B+V</c:v>
                </c:pt>
              </c:strCache>
            </c:strRef>
          </c:cat>
          <c:val>
            <c:numRef>
              <c:f>'fig9'!$AJ$53:$AN$53</c:f>
              <c:numCache>
                <c:formatCode>0</c:formatCode>
                <c:ptCount val="5"/>
                <c:pt idx="1">
                  <c:v>454.81679999999989</c:v>
                </c:pt>
                <c:pt idx="4">
                  <c:v>215.81889999999999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C7-4392-BB56-73C3028F8B73}"/>
            </c:ext>
          </c:extLst>
        </c:ser>
        <c:ser>
          <c:idx val="3"/>
          <c:order val="3"/>
          <c:tx>
            <c:strRef>
              <c:f>'fig9'!$AI$54</c:f>
              <c:strCache>
                <c:ptCount val="1"/>
                <c:pt idx="0">
                  <c:v>MPs 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'fig9'!$AJ$50:$AN$50</c:f>
              <c:strCache>
                <c:ptCount val="5"/>
                <c:pt idx="0">
                  <c:v>Boiling</c:v>
                </c:pt>
                <c:pt idx="1">
                  <c:v>B+V</c:v>
                </c:pt>
                <c:pt idx="3">
                  <c:v>Boiling</c:v>
                </c:pt>
                <c:pt idx="4">
                  <c:v>B+V</c:v>
                </c:pt>
              </c:strCache>
            </c:strRef>
          </c:cat>
          <c:val>
            <c:numRef>
              <c:f>'fig9'!$AJ$54:$AN$54</c:f>
              <c:numCache>
                <c:formatCode>0</c:formatCode>
                <c:ptCount val="5"/>
                <c:pt idx="1">
                  <c:v>2.4049999999999998</c:v>
                </c:pt>
                <c:pt idx="4">
                  <c:v>1.3443999999999998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C7-4392-BB56-73C3028F8B73}"/>
            </c:ext>
          </c:extLst>
        </c:ser>
        <c:ser>
          <c:idx val="4"/>
          <c:order val="4"/>
          <c:tx>
            <c:strRef>
              <c:f>'fig9'!$AI$55</c:f>
              <c:strCache>
                <c:ptCount val="1"/>
                <c:pt idx="0">
                  <c:v>Other F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'fig9'!$AJ$50:$AN$50</c:f>
              <c:strCache>
                <c:ptCount val="5"/>
                <c:pt idx="0">
                  <c:v>Boiling</c:v>
                </c:pt>
                <c:pt idx="1">
                  <c:v>B+V</c:v>
                </c:pt>
                <c:pt idx="3">
                  <c:v>Boiling</c:v>
                </c:pt>
                <c:pt idx="4">
                  <c:v>B+V</c:v>
                </c:pt>
              </c:strCache>
            </c:strRef>
          </c:cat>
          <c:val>
            <c:numRef>
              <c:f>'fig9'!$AJ$55:$AN$55</c:f>
              <c:numCache>
                <c:formatCode>0</c:formatCode>
                <c:ptCount val="5"/>
                <c:pt idx="1">
                  <c:v>312.26419999999996</c:v>
                </c:pt>
                <c:pt idx="4">
                  <c:v>54.388500000000001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C7-4392-BB56-73C3028F8B73}"/>
            </c:ext>
          </c:extLst>
        </c:ser>
        <c:ser>
          <c:idx val="5"/>
          <c:order val="5"/>
          <c:tx>
            <c:strRef>
              <c:f>'fig9'!$AI$56</c:f>
              <c:strCache>
                <c:ptCount val="1"/>
                <c:pt idx="0">
                  <c:v>MPs F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'fig9'!$AJ$50:$AN$50</c:f>
              <c:strCache>
                <c:ptCount val="5"/>
                <c:pt idx="0">
                  <c:v>Boiling</c:v>
                </c:pt>
                <c:pt idx="1">
                  <c:v>B+V</c:v>
                </c:pt>
                <c:pt idx="3">
                  <c:v>Boiling</c:v>
                </c:pt>
                <c:pt idx="4">
                  <c:v>B+V</c:v>
                </c:pt>
              </c:strCache>
            </c:strRef>
          </c:cat>
          <c:val>
            <c:numRef>
              <c:f>'fig9'!$AJ$56:$AN$56</c:f>
              <c:numCache>
                <c:formatCode>0</c:formatCode>
                <c:ptCount val="5"/>
                <c:pt idx="1">
                  <c:v>308.63750000000005</c:v>
                </c:pt>
                <c:pt idx="4">
                  <c:v>125.07059999999997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C7-4392-BB56-73C3028F8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9956255"/>
        <c:axId val="1877328223"/>
      </c:barChart>
      <c:catAx>
        <c:axId val="182995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1877328223"/>
        <c:crosses val="autoZero"/>
        <c:auto val="1"/>
        <c:lblAlgn val="ctr"/>
        <c:lblOffset val="100"/>
        <c:noMultiLvlLbl val="0"/>
      </c:catAx>
      <c:valAx>
        <c:axId val="18773282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+mn-cs"/>
                  </a:defRPr>
                </a:pPr>
                <a:r>
                  <a:rPr lang="en-US"/>
                  <a:t>Weight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1829956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ＭＳ Ｐ明朝" panose="02020600040205080304" pitchFamily="18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Palatino Linotype" panose="02040502050505030304" pitchFamily="18" charset="0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24621150853471"/>
          <c:y val="4.4737453272886342E-2"/>
          <c:w val="0.75946298886676455"/>
          <c:h val="0.805989660383361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'fig9'!$A$6</c:f>
              <c:strCache>
                <c:ptCount val="1"/>
                <c:pt idx="0">
                  <c:v>All samples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259995417656772"/>
                  <c:y val="0.23001002147458838"/>
                </c:manualLayout>
              </c:layout>
              <c:numFmt formatCode="#,##0.00_);[Red]\(#,##0.0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accent1"/>
                      </a:solidFill>
                      <a:latin typeface="Palatino Linotype" panose="02040502050505030304" pitchFamily="18" charset="0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'fig9'!$L$8:$L$302</c:f>
              <c:numCache>
                <c:formatCode>0.0000_ </c:formatCode>
                <c:ptCount val="295"/>
                <c:pt idx="0">
                  <c:v>0.12720000000000001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1.1999999999999999E-3</c:v>
                </c:pt>
                <c:pt idx="5">
                  <c:v>8.5099999999999995E-2</c:v>
                </c:pt>
                <c:pt idx="6">
                  <c:v>0.112</c:v>
                </c:pt>
                <c:pt idx="7">
                  <c:v>1.4800000000000001E-2</c:v>
                </c:pt>
                <c:pt idx="8">
                  <c:v>0.14169999999999999</c:v>
                </c:pt>
                <c:pt idx="9">
                  <c:v>5.9999999999999995E-4</c:v>
                </c:pt>
                <c:pt idx="10">
                  <c:v>4.5100000000000001E-2</c:v>
                </c:pt>
                <c:pt idx="11">
                  <c:v>0.27910000000000001</c:v>
                </c:pt>
                <c:pt idx="12">
                  <c:v>1.9799999999999998E-2</c:v>
                </c:pt>
                <c:pt idx="13">
                  <c:v>1.1000000000000001E-3</c:v>
                </c:pt>
                <c:pt idx="14">
                  <c:v>0</c:v>
                </c:pt>
                <c:pt idx="15">
                  <c:v>6.8199999999999997E-2</c:v>
                </c:pt>
                <c:pt idx="16">
                  <c:v>1.2699999999999999E-2</c:v>
                </c:pt>
                <c:pt idx="17">
                  <c:v>1.0999999999999999E-2</c:v>
                </c:pt>
                <c:pt idx="18">
                  <c:v>0</c:v>
                </c:pt>
                <c:pt idx="19">
                  <c:v>1.66E-2</c:v>
                </c:pt>
                <c:pt idx="20">
                  <c:v>0</c:v>
                </c:pt>
                <c:pt idx="21">
                  <c:v>2.7699999999999999E-2</c:v>
                </c:pt>
                <c:pt idx="23">
                  <c:v>5.16E-2</c:v>
                </c:pt>
                <c:pt idx="24">
                  <c:v>1.8200000000000001E-2</c:v>
                </c:pt>
                <c:pt idx="25">
                  <c:v>4.1999999999999997E-3</c:v>
                </c:pt>
                <c:pt idx="26">
                  <c:v>0</c:v>
                </c:pt>
                <c:pt idx="27">
                  <c:v>0.20319999999999999</c:v>
                </c:pt>
                <c:pt idx="28">
                  <c:v>9.35E-2</c:v>
                </c:pt>
                <c:pt idx="29">
                  <c:v>2.3099999999999999E-2</c:v>
                </c:pt>
                <c:pt idx="30">
                  <c:v>0</c:v>
                </c:pt>
                <c:pt idx="31">
                  <c:v>1.9E-3</c:v>
                </c:pt>
                <c:pt idx="35">
                  <c:v>1.389</c:v>
                </c:pt>
                <c:pt idx="36">
                  <c:v>3.0153999999999996</c:v>
                </c:pt>
                <c:pt idx="37">
                  <c:v>0.26269999999999999</c:v>
                </c:pt>
                <c:pt idx="38">
                  <c:v>8.9999999999999998E-4</c:v>
                </c:pt>
                <c:pt idx="39">
                  <c:v>1.9E-3</c:v>
                </c:pt>
                <c:pt idx="40">
                  <c:v>1.21E-2</c:v>
                </c:pt>
                <c:pt idx="41">
                  <c:v>0.26479999999999998</c:v>
                </c:pt>
                <c:pt idx="42">
                  <c:v>0.74050000000000005</c:v>
                </c:pt>
                <c:pt idx="43">
                  <c:v>0.85489999999999999</c:v>
                </c:pt>
                <c:pt idx="44">
                  <c:v>1.0356000000000001</c:v>
                </c:pt>
                <c:pt idx="45">
                  <c:v>0.873</c:v>
                </c:pt>
                <c:pt idx="46">
                  <c:v>1.8436999999999999</c:v>
                </c:pt>
                <c:pt idx="47">
                  <c:v>0</c:v>
                </c:pt>
                <c:pt idx="48">
                  <c:v>1.2999999999999999E-3</c:v>
                </c:pt>
                <c:pt idx="49">
                  <c:v>9.1999999999999998E-3</c:v>
                </c:pt>
                <c:pt idx="50">
                  <c:v>1.14E-2</c:v>
                </c:pt>
                <c:pt idx="51">
                  <c:v>7.7700000000000005E-2</c:v>
                </c:pt>
                <c:pt idx="52">
                  <c:v>1.03E-2</c:v>
                </c:pt>
                <c:pt idx="68">
                  <c:v>0.13189999999999999</c:v>
                </c:pt>
                <c:pt idx="69">
                  <c:v>1.8391</c:v>
                </c:pt>
                <c:pt idx="70">
                  <c:v>2.7000000000000001E-3</c:v>
                </c:pt>
                <c:pt idx="71">
                  <c:v>8.9999999999999998E-4</c:v>
                </c:pt>
                <c:pt idx="72">
                  <c:v>1.9E-3</c:v>
                </c:pt>
                <c:pt idx="73">
                  <c:v>1.6324999999999998</c:v>
                </c:pt>
                <c:pt idx="74">
                  <c:v>0.4879</c:v>
                </c:pt>
                <c:pt idx="75">
                  <c:v>2.4000000000000002E-3</c:v>
                </c:pt>
                <c:pt idx="76">
                  <c:v>0.32650000000000001</c:v>
                </c:pt>
                <c:pt idx="77">
                  <c:v>1.23E-2</c:v>
                </c:pt>
                <c:pt idx="78">
                  <c:v>0.75789999999999991</c:v>
                </c:pt>
                <c:pt idx="79">
                  <c:v>1.6952</c:v>
                </c:pt>
                <c:pt idx="80">
                  <c:v>2.3067000000000002</c:v>
                </c:pt>
                <c:pt idx="81">
                  <c:v>0.53910000000000002</c:v>
                </c:pt>
                <c:pt idx="82">
                  <c:v>6.9999999999999999E-4</c:v>
                </c:pt>
                <c:pt idx="83">
                  <c:v>0.24990000000000001</c:v>
                </c:pt>
                <c:pt idx="84">
                  <c:v>1.4292</c:v>
                </c:pt>
                <c:pt idx="85">
                  <c:v>3.4609000000000001</c:v>
                </c:pt>
                <c:pt idx="86">
                  <c:v>0.15709999999999999</c:v>
                </c:pt>
                <c:pt idx="87">
                  <c:v>5.8999999999999999E-3</c:v>
                </c:pt>
                <c:pt idx="92">
                  <c:v>1.5597000000000001</c:v>
                </c:pt>
                <c:pt idx="93">
                  <c:v>2.47E-2</c:v>
                </c:pt>
                <c:pt idx="94">
                  <c:v>3.3999999999999998E-3</c:v>
                </c:pt>
                <c:pt idx="95">
                  <c:v>0</c:v>
                </c:pt>
                <c:pt idx="96">
                  <c:v>1E-3</c:v>
                </c:pt>
                <c:pt idx="97">
                  <c:v>2.0999999999999999E-3</c:v>
                </c:pt>
                <c:pt idx="98">
                  <c:v>0.47189999999999999</c:v>
                </c:pt>
                <c:pt idx="99">
                  <c:v>0</c:v>
                </c:pt>
                <c:pt idx="100">
                  <c:v>0</c:v>
                </c:pt>
                <c:pt idx="101">
                  <c:v>2.0000000000000001E-4</c:v>
                </c:pt>
                <c:pt idx="102">
                  <c:v>1.9E-3</c:v>
                </c:pt>
                <c:pt idx="103">
                  <c:v>5.0000000000000001E-4</c:v>
                </c:pt>
                <c:pt idx="104">
                  <c:v>0</c:v>
                </c:pt>
                <c:pt idx="105">
                  <c:v>37.76</c:v>
                </c:pt>
                <c:pt idx="106">
                  <c:v>1.2694000000000001</c:v>
                </c:pt>
                <c:pt idx="107">
                  <c:v>1.4673</c:v>
                </c:pt>
                <c:pt idx="108">
                  <c:v>0.85650000000000004</c:v>
                </c:pt>
                <c:pt idx="109">
                  <c:v>1.1073</c:v>
                </c:pt>
                <c:pt idx="110">
                  <c:v>1.1821999999999999</c:v>
                </c:pt>
                <c:pt idx="111">
                  <c:v>0.2155</c:v>
                </c:pt>
                <c:pt idx="112">
                  <c:v>5.4000000000000003E-3</c:v>
                </c:pt>
                <c:pt idx="113">
                  <c:v>1.17E-2</c:v>
                </c:pt>
                <c:pt idx="114">
                  <c:v>2.0000000000000001E-4</c:v>
                </c:pt>
                <c:pt idx="115">
                  <c:v>0</c:v>
                </c:pt>
                <c:pt idx="116">
                  <c:v>0</c:v>
                </c:pt>
                <c:pt idx="160">
                  <c:v>7.2100000000000011E-2</c:v>
                </c:pt>
                <c:pt idx="161">
                  <c:v>0.17459999999999998</c:v>
                </c:pt>
                <c:pt idx="162">
                  <c:v>4.2829000000000006</c:v>
                </c:pt>
                <c:pt idx="163">
                  <c:v>0.2858</c:v>
                </c:pt>
                <c:pt idx="164">
                  <c:v>0.59310000000000007</c:v>
                </c:pt>
                <c:pt idx="165">
                  <c:v>1.5E-3</c:v>
                </c:pt>
                <c:pt idx="166">
                  <c:v>4.9193000000000007</c:v>
                </c:pt>
                <c:pt idx="167">
                  <c:v>6.4186000000000005</c:v>
                </c:pt>
                <c:pt idx="168">
                  <c:v>4.1589</c:v>
                </c:pt>
                <c:pt idx="169">
                  <c:v>4.2511000000000001</c:v>
                </c:pt>
                <c:pt idx="170">
                  <c:v>10.9777</c:v>
                </c:pt>
                <c:pt idx="171">
                  <c:v>5.0135000000000005</c:v>
                </c:pt>
                <c:pt idx="172">
                  <c:v>1.3458999999999999</c:v>
                </c:pt>
                <c:pt idx="173">
                  <c:v>5.7290999999999999</c:v>
                </c:pt>
                <c:pt idx="174">
                  <c:v>1.5310999999999999</c:v>
                </c:pt>
                <c:pt idx="175">
                  <c:v>0.75580000000000003</c:v>
                </c:pt>
                <c:pt idx="176">
                  <c:v>0.65910000000000002</c:v>
                </c:pt>
                <c:pt idx="177">
                  <c:v>2.2602000000000002</c:v>
                </c:pt>
                <c:pt idx="178">
                  <c:v>0</c:v>
                </c:pt>
                <c:pt idx="179">
                  <c:v>2.64E-2</c:v>
                </c:pt>
                <c:pt idx="180">
                  <c:v>3.3999999999999998E-3</c:v>
                </c:pt>
                <c:pt idx="181">
                  <c:v>5.0500000000000003E-2</c:v>
                </c:pt>
                <c:pt idx="182">
                  <c:v>2.9399999999999999E-2</c:v>
                </c:pt>
                <c:pt idx="183">
                  <c:v>3.2599999999999997E-2</c:v>
                </c:pt>
                <c:pt idx="184">
                  <c:v>7.1599999999999997E-2</c:v>
                </c:pt>
                <c:pt idx="185">
                  <c:v>8.8000000000000005E-3</c:v>
                </c:pt>
                <c:pt idx="186">
                  <c:v>1.1299999999999999E-2</c:v>
                </c:pt>
                <c:pt idx="187">
                  <c:v>4.0000000000000002E-4</c:v>
                </c:pt>
                <c:pt idx="188">
                  <c:v>2.3999999999999998E-3</c:v>
                </c:pt>
                <c:pt idx="189">
                  <c:v>2.3E-3</c:v>
                </c:pt>
                <c:pt idx="230">
                  <c:v>0.75119999999999998</c:v>
                </c:pt>
                <c:pt idx="231">
                  <c:v>0.2858</c:v>
                </c:pt>
                <c:pt idx="232">
                  <c:v>5.3800000000000001E-2</c:v>
                </c:pt>
                <c:pt idx="233">
                  <c:v>0</c:v>
                </c:pt>
                <c:pt idx="234">
                  <c:v>4.0599999999999997E-2</c:v>
                </c:pt>
                <c:pt idx="235">
                  <c:v>7.8000000000000005E-3</c:v>
                </c:pt>
                <c:pt idx="236">
                  <c:v>6.7614999999999998</c:v>
                </c:pt>
                <c:pt idx="237">
                  <c:v>1.2652000000000001</c:v>
                </c:pt>
                <c:pt idx="238">
                  <c:v>0.3125</c:v>
                </c:pt>
                <c:pt idx="239">
                  <c:v>0</c:v>
                </c:pt>
                <c:pt idx="240">
                  <c:v>1.6999999999999999E-3</c:v>
                </c:pt>
                <c:pt idx="241">
                  <c:v>3.3969999999999998</c:v>
                </c:pt>
                <c:pt idx="242">
                  <c:v>1.8584000000000001</c:v>
                </c:pt>
                <c:pt idx="243">
                  <c:v>4.7895000000000003</c:v>
                </c:pt>
                <c:pt idx="244">
                  <c:v>0.54390000000000005</c:v>
                </c:pt>
                <c:pt idx="245">
                  <c:v>1.3894</c:v>
                </c:pt>
                <c:pt idx="246">
                  <c:v>0.26229999999999998</c:v>
                </c:pt>
                <c:pt idx="247">
                  <c:v>0.35910000000000003</c:v>
                </c:pt>
                <c:pt idx="248">
                  <c:v>5.9644000000000004</c:v>
                </c:pt>
                <c:pt idx="249">
                  <c:v>0.96940000000000004</c:v>
                </c:pt>
                <c:pt idx="250">
                  <c:v>1.2824</c:v>
                </c:pt>
                <c:pt idx="251">
                  <c:v>4.9639999999999995</c:v>
                </c:pt>
                <c:pt idx="252">
                  <c:v>1.3402000000000001</c:v>
                </c:pt>
                <c:pt idx="253">
                  <c:v>1.1900000000000001E-2</c:v>
                </c:pt>
                <c:pt idx="254">
                  <c:v>2.3E-3</c:v>
                </c:pt>
                <c:pt idx="255">
                  <c:v>2.9999999999999997E-4</c:v>
                </c:pt>
                <c:pt idx="256">
                  <c:v>0.1087</c:v>
                </c:pt>
                <c:pt idx="257">
                  <c:v>3.27E-2</c:v>
                </c:pt>
                <c:pt idx="258">
                  <c:v>0</c:v>
                </c:pt>
                <c:pt idx="259">
                  <c:v>2E-3</c:v>
                </c:pt>
                <c:pt idx="260">
                  <c:v>0</c:v>
                </c:pt>
                <c:pt idx="261">
                  <c:v>8.8800000000000004E-2</c:v>
                </c:pt>
                <c:pt idx="262">
                  <c:v>9.8999999999999991E-3</c:v>
                </c:pt>
                <c:pt idx="263">
                  <c:v>2.3999999999999998E-3</c:v>
                </c:pt>
                <c:pt idx="264">
                  <c:v>0.2152</c:v>
                </c:pt>
                <c:pt idx="265">
                  <c:v>0.26819999999999999</c:v>
                </c:pt>
                <c:pt idx="266">
                  <c:v>2.7999999999999997E-2</c:v>
                </c:pt>
                <c:pt idx="267">
                  <c:v>2.0000000000000001E-4</c:v>
                </c:pt>
                <c:pt idx="268">
                  <c:v>9.3399999999999997E-2</c:v>
                </c:pt>
                <c:pt idx="269">
                  <c:v>0</c:v>
                </c:pt>
                <c:pt idx="270">
                  <c:v>0.32669999999999999</c:v>
                </c:pt>
                <c:pt idx="271">
                  <c:v>35.395299999999999</c:v>
                </c:pt>
                <c:pt idx="272">
                  <c:v>15.998699999999999</c:v>
                </c:pt>
                <c:pt idx="273">
                  <c:v>45.279300000000006</c:v>
                </c:pt>
                <c:pt idx="274">
                  <c:v>40.090499999999999</c:v>
                </c:pt>
                <c:pt idx="275">
                  <c:v>2.5213000000000001</c:v>
                </c:pt>
                <c:pt idx="276">
                  <c:v>0.64080000000000004</c:v>
                </c:pt>
                <c:pt idx="277">
                  <c:v>0.55989999999999995</c:v>
                </c:pt>
                <c:pt idx="278">
                  <c:v>0.75319999999999998</c:v>
                </c:pt>
                <c:pt idx="279">
                  <c:v>1.2071000000000001</c:v>
                </c:pt>
                <c:pt idx="280">
                  <c:v>1.5137</c:v>
                </c:pt>
                <c:pt idx="281">
                  <c:v>0.42980000000000002</c:v>
                </c:pt>
                <c:pt idx="282">
                  <c:v>1.2634999999999998</c:v>
                </c:pt>
                <c:pt idx="283">
                  <c:v>0.2205</c:v>
                </c:pt>
                <c:pt idx="284">
                  <c:v>6.4699999999999994E-2</c:v>
                </c:pt>
                <c:pt idx="285">
                  <c:v>0.43559999999999999</c:v>
                </c:pt>
                <c:pt idx="286">
                  <c:v>0</c:v>
                </c:pt>
                <c:pt idx="287">
                  <c:v>4.8399999999999999E-2</c:v>
                </c:pt>
                <c:pt idx="288">
                  <c:v>2.7000000000000001E-3</c:v>
                </c:pt>
                <c:pt idx="289">
                  <c:v>1.9300000000000001E-2</c:v>
                </c:pt>
                <c:pt idx="290">
                  <c:v>6.2399999999999997E-2</c:v>
                </c:pt>
                <c:pt idx="291">
                  <c:v>6.8099999999999994E-2</c:v>
                </c:pt>
                <c:pt idx="292">
                  <c:v>2.1600000000000001E-2</c:v>
                </c:pt>
                <c:pt idx="293">
                  <c:v>4.8399999999999999E-2</c:v>
                </c:pt>
                <c:pt idx="294">
                  <c:v>0.19189999999999999</c:v>
                </c:pt>
              </c:numCache>
            </c:numRef>
          </c:xVal>
          <c:yVal>
            <c:numRef>
              <c:f>'fig9'!$M$8:$M$302</c:f>
              <c:numCache>
                <c:formatCode>0.0000_ </c:formatCode>
                <c:ptCount val="295"/>
                <c:pt idx="0">
                  <c:v>0.42980000000000002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0.3246</c:v>
                </c:pt>
                <c:pt idx="6">
                  <c:v>0.93830000000000002</c:v>
                </c:pt>
                <c:pt idx="7">
                  <c:v>2.9100000000000001E-2</c:v>
                </c:pt>
                <c:pt idx="8">
                  <c:v>0.1802</c:v>
                </c:pt>
                <c:pt idx="9">
                  <c:v>2.8E-3</c:v>
                </c:pt>
                <c:pt idx="10">
                  <c:v>0.66600000000000004</c:v>
                </c:pt>
                <c:pt idx="11">
                  <c:v>1.0924</c:v>
                </c:pt>
                <c:pt idx="12">
                  <c:v>0.11409999999999999</c:v>
                </c:pt>
                <c:pt idx="13">
                  <c:v>0.2079</c:v>
                </c:pt>
                <c:pt idx="14">
                  <c:v>0</c:v>
                </c:pt>
                <c:pt idx="15">
                  <c:v>7.3300000000000004E-2</c:v>
                </c:pt>
                <c:pt idx="16">
                  <c:v>0.18629999999999999</c:v>
                </c:pt>
                <c:pt idx="17">
                  <c:v>3.3300000000000003E-2</c:v>
                </c:pt>
                <c:pt idx="18">
                  <c:v>4.07E-2</c:v>
                </c:pt>
                <c:pt idx="19">
                  <c:v>8.8900000000000007E-2</c:v>
                </c:pt>
                <c:pt idx="20">
                  <c:v>2.0000000000000001E-4</c:v>
                </c:pt>
                <c:pt idx="21">
                  <c:v>0.4909</c:v>
                </c:pt>
                <c:pt idx="23">
                  <c:v>1.6413</c:v>
                </c:pt>
                <c:pt idx="24">
                  <c:v>0.58409999999999995</c:v>
                </c:pt>
                <c:pt idx="25">
                  <c:v>0.13819999999999999</c:v>
                </c:pt>
                <c:pt idx="26">
                  <c:v>6.1999999999999998E-3</c:v>
                </c:pt>
                <c:pt idx="27">
                  <c:v>2.3727</c:v>
                </c:pt>
                <c:pt idx="28">
                  <c:v>1.0358000000000001</c:v>
                </c:pt>
                <c:pt idx="29">
                  <c:v>0.1132</c:v>
                </c:pt>
                <c:pt idx="30">
                  <c:v>0</c:v>
                </c:pt>
                <c:pt idx="31">
                  <c:v>1.72E-2</c:v>
                </c:pt>
                <c:pt idx="35">
                  <c:v>1.5742</c:v>
                </c:pt>
                <c:pt idx="36">
                  <c:v>3.1953</c:v>
                </c:pt>
                <c:pt idx="37">
                  <c:v>0.4002</c:v>
                </c:pt>
                <c:pt idx="38">
                  <c:v>1.1000000000000001E-3</c:v>
                </c:pt>
                <c:pt idx="39">
                  <c:v>1.8E-3</c:v>
                </c:pt>
                <c:pt idx="40">
                  <c:v>7.0000000000000001E-3</c:v>
                </c:pt>
                <c:pt idx="41">
                  <c:v>0.28999999999999998</c:v>
                </c:pt>
                <c:pt idx="42">
                  <c:v>0.86129999999999995</c:v>
                </c:pt>
                <c:pt idx="43">
                  <c:v>0.57269999999999999</c:v>
                </c:pt>
                <c:pt idx="44">
                  <c:v>1.7255</c:v>
                </c:pt>
                <c:pt idx="45">
                  <c:v>1.3445</c:v>
                </c:pt>
                <c:pt idx="46">
                  <c:v>2.4312</c:v>
                </c:pt>
                <c:pt idx="47">
                  <c:v>0</c:v>
                </c:pt>
                <c:pt idx="48">
                  <c:v>9.4000000000000004E-3</c:v>
                </c:pt>
                <c:pt idx="49">
                  <c:v>9.1999999999999998E-3</c:v>
                </c:pt>
                <c:pt idx="50">
                  <c:v>2.7099999999999999E-2</c:v>
                </c:pt>
                <c:pt idx="51">
                  <c:v>0.34410000000000002</c:v>
                </c:pt>
                <c:pt idx="52">
                  <c:v>2.12E-2</c:v>
                </c:pt>
                <c:pt idx="68">
                  <c:v>0.17069999999999999</c:v>
                </c:pt>
                <c:pt idx="69">
                  <c:v>2.4218999999999999</c:v>
                </c:pt>
                <c:pt idx="70">
                  <c:v>4.4000000000000003E-3</c:v>
                </c:pt>
                <c:pt idx="71">
                  <c:v>2.9999999999999997E-4</c:v>
                </c:pt>
                <c:pt idx="72">
                  <c:v>1.9E-3</c:v>
                </c:pt>
                <c:pt idx="73">
                  <c:v>1.8763000000000001</c:v>
                </c:pt>
                <c:pt idx="74">
                  <c:v>0.47199999999999998</c:v>
                </c:pt>
                <c:pt idx="75">
                  <c:v>1.21E-2</c:v>
                </c:pt>
                <c:pt idx="76">
                  <c:v>0.84560000000000002</c:v>
                </c:pt>
                <c:pt idx="77">
                  <c:v>7.7200000000000005E-2</c:v>
                </c:pt>
                <c:pt idx="78">
                  <c:v>0.97189999999999999</c:v>
                </c:pt>
                <c:pt idx="79">
                  <c:v>3.7745000000000002</c:v>
                </c:pt>
                <c:pt idx="80">
                  <c:v>4.1577999999999999</c:v>
                </c:pt>
                <c:pt idx="81">
                  <c:v>1.6194</c:v>
                </c:pt>
                <c:pt idx="82">
                  <c:v>6.9999999999999999E-4</c:v>
                </c:pt>
                <c:pt idx="83">
                  <c:v>0.60289999999999999</c:v>
                </c:pt>
                <c:pt idx="84">
                  <c:v>4.2801999999999998</c:v>
                </c:pt>
                <c:pt idx="85">
                  <c:v>5.5266999999999999</c:v>
                </c:pt>
                <c:pt idx="86">
                  <c:v>0.25</c:v>
                </c:pt>
                <c:pt idx="87">
                  <c:v>1.3100000000000001E-2</c:v>
                </c:pt>
                <c:pt idx="92">
                  <c:v>1.5905</c:v>
                </c:pt>
                <c:pt idx="93">
                  <c:v>5.3699999999999998E-2</c:v>
                </c:pt>
                <c:pt idx="94">
                  <c:v>4.4000000000000003E-3</c:v>
                </c:pt>
                <c:pt idx="95">
                  <c:v>2.0999999999999999E-3</c:v>
                </c:pt>
                <c:pt idx="96">
                  <c:v>1.67E-2</c:v>
                </c:pt>
                <c:pt idx="97">
                  <c:v>2.0999999999999999E-3</c:v>
                </c:pt>
                <c:pt idx="98">
                  <c:v>0.52159999999999995</c:v>
                </c:pt>
                <c:pt idx="99">
                  <c:v>0</c:v>
                </c:pt>
                <c:pt idx="100">
                  <c:v>0</c:v>
                </c:pt>
                <c:pt idx="101">
                  <c:v>2.0000000000000001E-4</c:v>
                </c:pt>
                <c:pt idx="102">
                  <c:v>1.9E-3</c:v>
                </c:pt>
                <c:pt idx="103">
                  <c:v>5.0000000000000001E-4</c:v>
                </c:pt>
                <c:pt idx="104">
                  <c:v>0</c:v>
                </c:pt>
                <c:pt idx="105">
                  <c:v>44.27</c:v>
                </c:pt>
                <c:pt idx="106">
                  <c:v>1.3875999999999999</c:v>
                </c:pt>
                <c:pt idx="107">
                  <c:v>1.7226999999999999</c:v>
                </c:pt>
                <c:pt idx="108">
                  <c:v>1.2514000000000001</c:v>
                </c:pt>
                <c:pt idx="109">
                  <c:v>1.2989999999999999</c:v>
                </c:pt>
                <c:pt idx="110">
                  <c:v>1.5298</c:v>
                </c:pt>
                <c:pt idx="111">
                  <c:v>0.26340000000000002</c:v>
                </c:pt>
                <c:pt idx="112">
                  <c:v>7.3000000000000001E-3</c:v>
                </c:pt>
                <c:pt idx="113">
                  <c:v>2.41E-2</c:v>
                </c:pt>
                <c:pt idx="114">
                  <c:v>4.0000000000000002E-4</c:v>
                </c:pt>
                <c:pt idx="115">
                  <c:v>6.7999999999999996E-3</c:v>
                </c:pt>
                <c:pt idx="116">
                  <c:v>7.7000000000000002E-3</c:v>
                </c:pt>
                <c:pt idx="160">
                  <c:v>0.14180000000000001</c:v>
                </c:pt>
                <c:pt idx="161">
                  <c:v>0.3039</c:v>
                </c:pt>
                <c:pt idx="162">
                  <c:v>4.7066999999999997</c:v>
                </c:pt>
                <c:pt idx="163">
                  <c:v>0.40870000000000001</c:v>
                </c:pt>
                <c:pt idx="164">
                  <c:v>0.63390000000000002</c:v>
                </c:pt>
                <c:pt idx="165">
                  <c:v>1.5E-3</c:v>
                </c:pt>
                <c:pt idx="166">
                  <c:v>6.3323</c:v>
                </c:pt>
                <c:pt idx="167">
                  <c:v>8.42</c:v>
                </c:pt>
                <c:pt idx="168">
                  <c:v>4.9720000000000004</c:v>
                </c:pt>
                <c:pt idx="169">
                  <c:v>11.6358</c:v>
                </c:pt>
                <c:pt idx="170">
                  <c:v>15.2224</c:v>
                </c:pt>
                <c:pt idx="171">
                  <c:v>7.6909999999999998</c:v>
                </c:pt>
                <c:pt idx="172">
                  <c:v>1.764</c:v>
                </c:pt>
                <c:pt idx="173">
                  <c:v>8.9748000000000001</c:v>
                </c:pt>
                <c:pt idx="174">
                  <c:v>2.4043000000000001</c:v>
                </c:pt>
                <c:pt idx="175">
                  <c:v>0.85060000000000002</c:v>
                </c:pt>
                <c:pt idx="176">
                  <c:v>0.71740000000000004</c:v>
                </c:pt>
                <c:pt idx="177">
                  <c:v>3.1591999999999998</c:v>
                </c:pt>
                <c:pt idx="178">
                  <c:v>0.1487</c:v>
                </c:pt>
                <c:pt idx="179">
                  <c:v>8.7499999999999994E-2</c:v>
                </c:pt>
                <c:pt idx="180">
                  <c:v>4.9500000000000002E-2</c:v>
                </c:pt>
                <c:pt idx="181">
                  <c:v>0</c:v>
                </c:pt>
                <c:pt idx="182">
                  <c:v>0.33839999999999998</c:v>
                </c:pt>
                <c:pt idx="183">
                  <c:v>0</c:v>
                </c:pt>
                <c:pt idx="184">
                  <c:v>0</c:v>
                </c:pt>
                <c:pt idx="185">
                  <c:v>2.64E-2</c:v>
                </c:pt>
                <c:pt idx="186">
                  <c:v>3.3999999999999998E-3</c:v>
                </c:pt>
                <c:pt idx="187">
                  <c:v>0.15240000000000001</c:v>
                </c:pt>
                <c:pt idx="188">
                  <c:v>0.13869999999999999</c:v>
                </c:pt>
                <c:pt idx="189">
                  <c:v>3.2599999999999997E-2</c:v>
                </c:pt>
                <c:pt idx="230">
                  <c:v>18.251799999999999</c:v>
                </c:pt>
                <c:pt idx="231">
                  <c:v>1.8829</c:v>
                </c:pt>
                <c:pt idx="232">
                  <c:v>0.40849999999999997</c:v>
                </c:pt>
                <c:pt idx="233">
                  <c:v>0</c:v>
                </c:pt>
                <c:pt idx="234">
                  <c:v>7.5600000000000001E-2</c:v>
                </c:pt>
                <c:pt idx="235">
                  <c:v>5.1000000000000004E-3</c:v>
                </c:pt>
                <c:pt idx="236">
                  <c:v>7.1767000000000003</c:v>
                </c:pt>
                <c:pt idx="237">
                  <c:v>1.6714</c:v>
                </c:pt>
                <c:pt idx="238">
                  <c:v>0.37319999999999998</c:v>
                </c:pt>
                <c:pt idx="239">
                  <c:v>0.1242</c:v>
                </c:pt>
                <c:pt idx="240">
                  <c:v>3.3999999999999998E-3</c:v>
                </c:pt>
                <c:pt idx="241">
                  <c:v>15.4397</c:v>
                </c:pt>
                <c:pt idx="242">
                  <c:v>9.5310000000000006</c:v>
                </c:pt>
                <c:pt idx="243">
                  <c:v>17.147600000000001</c:v>
                </c:pt>
                <c:pt idx="244">
                  <c:v>0.69410000000000005</c:v>
                </c:pt>
                <c:pt idx="245">
                  <c:v>11.572800000000001</c:v>
                </c:pt>
                <c:pt idx="246">
                  <c:v>2.4729999999999999</c:v>
                </c:pt>
                <c:pt idx="247">
                  <c:v>0.77259999999999995</c:v>
                </c:pt>
                <c:pt idx="248">
                  <c:v>7.3699000000000003</c:v>
                </c:pt>
                <c:pt idx="249">
                  <c:v>7.5358999999999998</c:v>
                </c:pt>
                <c:pt idx="250">
                  <c:v>9.5837000000000003</c:v>
                </c:pt>
                <c:pt idx="251">
                  <c:v>5.4874999999999998</c:v>
                </c:pt>
                <c:pt idx="252">
                  <c:v>5.9378000000000002</c:v>
                </c:pt>
                <c:pt idx="253">
                  <c:v>0.154</c:v>
                </c:pt>
                <c:pt idx="254">
                  <c:v>2.3E-3</c:v>
                </c:pt>
                <c:pt idx="255">
                  <c:v>2.9999999999999997E-4</c:v>
                </c:pt>
                <c:pt idx="256">
                  <c:v>1.3355999999999999</c:v>
                </c:pt>
                <c:pt idx="257">
                  <c:v>0.1719</c:v>
                </c:pt>
                <c:pt idx="258">
                  <c:v>0</c:v>
                </c:pt>
                <c:pt idx="259">
                  <c:v>2E-3</c:v>
                </c:pt>
                <c:pt idx="260">
                  <c:v>0</c:v>
                </c:pt>
                <c:pt idx="261">
                  <c:v>0.18529999999999999</c:v>
                </c:pt>
                <c:pt idx="262">
                  <c:v>3.9100000000000003E-2</c:v>
                </c:pt>
                <c:pt idx="263">
                  <c:v>4.0800000000000003E-2</c:v>
                </c:pt>
                <c:pt idx="264">
                  <c:v>0.27710000000000001</c:v>
                </c:pt>
                <c:pt idx="265">
                  <c:v>0.48130000000000001</c:v>
                </c:pt>
                <c:pt idx="266">
                  <c:v>2.3699999999999999E-2</c:v>
                </c:pt>
                <c:pt idx="267">
                  <c:v>2.0000000000000001E-4</c:v>
                </c:pt>
                <c:pt idx="268">
                  <c:v>0.24260000000000001</c:v>
                </c:pt>
                <c:pt idx="269">
                  <c:v>8.1900000000000001E-2</c:v>
                </c:pt>
                <c:pt idx="270">
                  <c:v>1.1527000000000001</c:v>
                </c:pt>
                <c:pt idx="271">
                  <c:v>45.387700000000002</c:v>
                </c:pt>
                <c:pt idx="272">
                  <c:v>21.761099999999999</c:v>
                </c:pt>
                <c:pt idx="273">
                  <c:v>51.442100000000003</c:v>
                </c:pt>
                <c:pt idx="274">
                  <c:v>165.70400000000001</c:v>
                </c:pt>
                <c:pt idx="275">
                  <c:v>7.0095999999999998</c:v>
                </c:pt>
                <c:pt idx="276">
                  <c:v>0.81259999999999999</c:v>
                </c:pt>
                <c:pt idx="277">
                  <c:v>2.3148</c:v>
                </c:pt>
                <c:pt idx="278">
                  <c:v>2.4241999999999999</c:v>
                </c:pt>
                <c:pt idx="279">
                  <c:v>4.2053000000000003</c:v>
                </c:pt>
                <c:pt idx="280">
                  <c:v>6.1177999999999999</c:v>
                </c:pt>
                <c:pt idx="281">
                  <c:v>0.98429999999999995</c:v>
                </c:pt>
                <c:pt idx="282">
                  <c:v>3.3725999999999998</c:v>
                </c:pt>
                <c:pt idx="283">
                  <c:v>0.31119999999999998</c:v>
                </c:pt>
                <c:pt idx="284">
                  <c:v>1.5230999999999999</c:v>
                </c:pt>
                <c:pt idx="285">
                  <c:v>2.6368999999999998</c:v>
                </c:pt>
                <c:pt idx="286">
                  <c:v>1.2439</c:v>
                </c:pt>
                <c:pt idx="287">
                  <c:v>1.9708000000000001</c:v>
                </c:pt>
                <c:pt idx="288">
                  <c:v>2.5676000000000001</c:v>
                </c:pt>
                <c:pt idx="289">
                  <c:v>3.6223999999999998</c:v>
                </c:pt>
                <c:pt idx="290">
                  <c:v>0.69099999999999995</c:v>
                </c:pt>
                <c:pt idx="291">
                  <c:v>3.6215999999999999</c:v>
                </c:pt>
                <c:pt idx="292">
                  <c:v>5.3235000000000001</c:v>
                </c:pt>
                <c:pt idx="293">
                  <c:v>0.109</c:v>
                </c:pt>
                <c:pt idx="294">
                  <c:v>0.59660000000000002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B9-4CD4-81BC-6242535FD410}"/>
            </c:ext>
          </c:extLst>
        </c:ser>
        <c:ser>
          <c:idx val="1"/>
          <c:order val="1"/>
          <c:tx>
            <c:strRef>
              <c:f>'fig9'!$A$236</c:f>
              <c:strCache>
                <c:ptCount val="1"/>
                <c:pt idx="0">
                  <c:v>Pumice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'fig9'!$L$238:$L$302</c:f>
              <c:numCache>
                <c:formatCode>0.0000_ </c:formatCode>
                <c:ptCount val="65"/>
                <c:pt idx="0">
                  <c:v>0.75119999999999998</c:v>
                </c:pt>
                <c:pt idx="1">
                  <c:v>0.2858</c:v>
                </c:pt>
                <c:pt idx="2">
                  <c:v>5.3800000000000001E-2</c:v>
                </c:pt>
                <c:pt idx="3">
                  <c:v>0</c:v>
                </c:pt>
                <c:pt idx="4">
                  <c:v>4.0599999999999997E-2</c:v>
                </c:pt>
                <c:pt idx="5">
                  <c:v>7.8000000000000005E-3</c:v>
                </c:pt>
                <c:pt idx="6">
                  <c:v>6.7614999999999998</c:v>
                </c:pt>
                <c:pt idx="7">
                  <c:v>1.2652000000000001</c:v>
                </c:pt>
                <c:pt idx="8">
                  <c:v>0.3125</c:v>
                </c:pt>
                <c:pt idx="9">
                  <c:v>0</c:v>
                </c:pt>
                <c:pt idx="10">
                  <c:v>1.6999999999999999E-3</c:v>
                </c:pt>
                <c:pt idx="11">
                  <c:v>3.3969999999999998</c:v>
                </c:pt>
                <c:pt idx="12">
                  <c:v>1.8584000000000001</c:v>
                </c:pt>
                <c:pt idx="13">
                  <c:v>4.7895000000000003</c:v>
                </c:pt>
                <c:pt idx="14">
                  <c:v>0.54390000000000005</c:v>
                </c:pt>
                <c:pt idx="15">
                  <c:v>1.3894</c:v>
                </c:pt>
                <c:pt idx="16">
                  <c:v>0.26229999999999998</c:v>
                </c:pt>
                <c:pt idx="17">
                  <c:v>0.35910000000000003</c:v>
                </c:pt>
                <c:pt idx="18">
                  <c:v>5.9644000000000004</c:v>
                </c:pt>
                <c:pt idx="19">
                  <c:v>0.96940000000000004</c:v>
                </c:pt>
                <c:pt idx="20">
                  <c:v>1.2824</c:v>
                </c:pt>
                <c:pt idx="21">
                  <c:v>4.9639999999999995</c:v>
                </c:pt>
                <c:pt idx="22">
                  <c:v>1.3402000000000001</c:v>
                </c:pt>
                <c:pt idx="23">
                  <c:v>1.1900000000000001E-2</c:v>
                </c:pt>
                <c:pt idx="24">
                  <c:v>2.3E-3</c:v>
                </c:pt>
                <c:pt idx="25">
                  <c:v>2.9999999999999997E-4</c:v>
                </c:pt>
                <c:pt idx="26">
                  <c:v>0.1087</c:v>
                </c:pt>
                <c:pt idx="27">
                  <c:v>3.27E-2</c:v>
                </c:pt>
                <c:pt idx="28">
                  <c:v>0</c:v>
                </c:pt>
                <c:pt idx="29">
                  <c:v>2E-3</c:v>
                </c:pt>
                <c:pt idx="30">
                  <c:v>0</c:v>
                </c:pt>
                <c:pt idx="31">
                  <c:v>8.8800000000000004E-2</c:v>
                </c:pt>
                <c:pt idx="32">
                  <c:v>9.8999999999999991E-3</c:v>
                </c:pt>
                <c:pt idx="33">
                  <c:v>2.3999999999999998E-3</c:v>
                </c:pt>
                <c:pt idx="34">
                  <c:v>0.2152</c:v>
                </c:pt>
                <c:pt idx="35">
                  <c:v>0.26819999999999999</c:v>
                </c:pt>
                <c:pt idx="36">
                  <c:v>2.7999999999999997E-2</c:v>
                </c:pt>
                <c:pt idx="37">
                  <c:v>2.0000000000000001E-4</c:v>
                </c:pt>
                <c:pt idx="38">
                  <c:v>9.3399999999999997E-2</c:v>
                </c:pt>
                <c:pt idx="39">
                  <c:v>0</c:v>
                </c:pt>
                <c:pt idx="40">
                  <c:v>0.32669999999999999</c:v>
                </c:pt>
                <c:pt idx="41">
                  <c:v>35.395299999999999</c:v>
                </c:pt>
                <c:pt idx="42">
                  <c:v>15.998699999999999</c:v>
                </c:pt>
                <c:pt idx="43">
                  <c:v>45.279300000000006</c:v>
                </c:pt>
                <c:pt idx="44">
                  <c:v>40.090499999999999</c:v>
                </c:pt>
                <c:pt idx="45">
                  <c:v>2.5213000000000001</c:v>
                </c:pt>
                <c:pt idx="46">
                  <c:v>0.64080000000000004</c:v>
                </c:pt>
                <c:pt idx="47">
                  <c:v>0.55989999999999995</c:v>
                </c:pt>
                <c:pt idx="48">
                  <c:v>0.75319999999999998</c:v>
                </c:pt>
                <c:pt idx="49">
                  <c:v>1.2071000000000001</c:v>
                </c:pt>
                <c:pt idx="50">
                  <c:v>1.5137</c:v>
                </c:pt>
                <c:pt idx="51">
                  <c:v>0.42980000000000002</c:v>
                </c:pt>
                <c:pt idx="52">
                  <c:v>1.2634999999999998</c:v>
                </c:pt>
                <c:pt idx="53">
                  <c:v>0.2205</c:v>
                </c:pt>
                <c:pt idx="54">
                  <c:v>6.4699999999999994E-2</c:v>
                </c:pt>
                <c:pt idx="55">
                  <c:v>0.43559999999999999</c:v>
                </c:pt>
                <c:pt idx="56">
                  <c:v>0</c:v>
                </c:pt>
                <c:pt idx="57">
                  <c:v>4.8399999999999999E-2</c:v>
                </c:pt>
                <c:pt idx="58">
                  <c:v>2.7000000000000001E-3</c:v>
                </c:pt>
                <c:pt idx="59">
                  <c:v>1.9300000000000001E-2</c:v>
                </c:pt>
                <c:pt idx="60">
                  <c:v>6.2399999999999997E-2</c:v>
                </c:pt>
                <c:pt idx="61">
                  <c:v>6.8099999999999994E-2</c:v>
                </c:pt>
                <c:pt idx="62">
                  <c:v>2.1600000000000001E-2</c:v>
                </c:pt>
                <c:pt idx="63">
                  <c:v>4.8399999999999999E-2</c:v>
                </c:pt>
                <c:pt idx="64">
                  <c:v>0.19189999999999999</c:v>
                </c:pt>
              </c:numCache>
            </c:numRef>
          </c:xVal>
          <c:yVal>
            <c:numRef>
              <c:f>'fig9'!$M$238:$M$302</c:f>
              <c:numCache>
                <c:formatCode>0.0000_ </c:formatCode>
                <c:ptCount val="65"/>
                <c:pt idx="0">
                  <c:v>18.251799999999999</c:v>
                </c:pt>
                <c:pt idx="1">
                  <c:v>1.8829</c:v>
                </c:pt>
                <c:pt idx="2">
                  <c:v>0.40849999999999997</c:v>
                </c:pt>
                <c:pt idx="3">
                  <c:v>0</c:v>
                </c:pt>
                <c:pt idx="4">
                  <c:v>7.5600000000000001E-2</c:v>
                </c:pt>
                <c:pt idx="5">
                  <c:v>5.1000000000000004E-3</c:v>
                </c:pt>
                <c:pt idx="6">
                  <c:v>7.1767000000000003</c:v>
                </c:pt>
                <c:pt idx="7">
                  <c:v>1.6714</c:v>
                </c:pt>
                <c:pt idx="8">
                  <c:v>0.37319999999999998</c:v>
                </c:pt>
                <c:pt idx="9">
                  <c:v>0.1242</c:v>
                </c:pt>
                <c:pt idx="10">
                  <c:v>3.3999999999999998E-3</c:v>
                </c:pt>
                <c:pt idx="11">
                  <c:v>15.4397</c:v>
                </c:pt>
                <c:pt idx="12">
                  <c:v>9.5310000000000006</c:v>
                </c:pt>
                <c:pt idx="13">
                  <c:v>17.147600000000001</c:v>
                </c:pt>
                <c:pt idx="14">
                  <c:v>0.69410000000000005</c:v>
                </c:pt>
                <c:pt idx="15">
                  <c:v>11.572800000000001</c:v>
                </c:pt>
                <c:pt idx="16">
                  <c:v>2.4729999999999999</c:v>
                </c:pt>
                <c:pt idx="17">
                  <c:v>0.77259999999999995</c:v>
                </c:pt>
                <c:pt idx="18">
                  <c:v>7.3699000000000003</c:v>
                </c:pt>
                <c:pt idx="19">
                  <c:v>7.5358999999999998</c:v>
                </c:pt>
                <c:pt idx="20">
                  <c:v>9.5837000000000003</c:v>
                </c:pt>
                <c:pt idx="21">
                  <c:v>5.4874999999999998</c:v>
                </c:pt>
                <c:pt idx="22">
                  <c:v>5.9378000000000002</c:v>
                </c:pt>
                <c:pt idx="23">
                  <c:v>0.154</c:v>
                </c:pt>
                <c:pt idx="24">
                  <c:v>2.3E-3</c:v>
                </c:pt>
                <c:pt idx="25">
                  <c:v>2.9999999999999997E-4</c:v>
                </c:pt>
                <c:pt idx="26">
                  <c:v>1.3355999999999999</c:v>
                </c:pt>
                <c:pt idx="27">
                  <c:v>0.1719</c:v>
                </c:pt>
                <c:pt idx="28">
                  <c:v>0</c:v>
                </c:pt>
                <c:pt idx="29">
                  <c:v>2E-3</c:v>
                </c:pt>
                <c:pt idx="30">
                  <c:v>0</c:v>
                </c:pt>
                <c:pt idx="31">
                  <c:v>0.18529999999999999</c:v>
                </c:pt>
                <c:pt idx="32">
                  <c:v>3.9100000000000003E-2</c:v>
                </c:pt>
                <c:pt idx="33">
                  <c:v>4.0800000000000003E-2</c:v>
                </c:pt>
                <c:pt idx="34">
                  <c:v>0.27710000000000001</c:v>
                </c:pt>
                <c:pt idx="35">
                  <c:v>0.48130000000000001</c:v>
                </c:pt>
                <c:pt idx="36">
                  <c:v>2.3699999999999999E-2</c:v>
                </c:pt>
                <c:pt idx="37">
                  <c:v>2.0000000000000001E-4</c:v>
                </c:pt>
                <c:pt idx="38">
                  <c:v>0.24260000000000001</c:v>
                </c:pt>
                <c:pt idx="39">
                  <c:v>8.1900000000000001E-2</c:v>
                </c:pt>
                <c:pt idx="40">
                  <c:v>1.1527000000000001</c:v>
                </c:pt>
                <c:pt idx="41">
                  <c:v>45.387700000000002</c:v>
                </c:pt>
                <c:pt idx="42">
                  <c:v>21.761099999999999</c:v>
                </c:pt>
                <c:pt idx="43">
                  <c:v>51.442100000000003</c:v>
                </c:pt>
                <c:pt idx="44">
                  <c:v>165.70400000000001</c:v>
                </c:pt>
                <c:pt idx="45">
                  <c:v>7.0095999999999998</c:v>
                </c:pt>
                <c:pt idx="46">
                  <c:v>0.81259999999999999</c:v>
                </c:pt>
                <c:pt idx="47">
                  <c:v>2.3148</c:v>
                </c:pt>
                <c:pt idx="48">
                  <c:v>2.4241999999999999</c:v>
                </c:pt>
                <c:pt idx="49">
                  <c:v>4.2053000000000003</c:v>
                </c:pt>
                <c:pt idx="50">
                  <c:v>6.1177999999999999</c:v>
                </c:pt>
                <c:pt idx="51">
                  <c:v>0.98429999999999995</c:v>
                </c:pt>
                <c:pt idx="52">
                  <c:v>3.3725999999999998</c:v>
                </c:pt>
                <c:pt idx="53">
                  <c:v>0.31119999999999998</c:v>
                </c:pt>
                <c:pt idx="54">
                  <c:v>1.5230999999999999</c:v>
                </c:pt>
                <c:pt idx="55">
                  <c:v>2.6368999999999998</c:v>
                </c:pt>
                <c:pt idx="56">
                  <c:v>1.2439</c:v>
                </c:pt>
                <c:pt idx="57">
                  <c:v>1.9708000000000001</c:v>
                </c:pt>
                <c:pt idx="58">
                  <c:v>2.5676000000000001</c:v>
                </c:pt>
                <c:pt idx="59">
                  <c:v>3.6223999999999998</c:v>
                </c:pt>
                <c:pt idx="60">
                  <c:v>0.69099999999999995</c:v>
                </c:pt>
                <c:pt idx="61">
                  <c:v>3.6215999999999999</c:v>
                </c:pt>
                <c:pt idx="62">
                  <c:v>5.3235000000000001</c:v>
                </c:pt>
                <c:pt idx="63">
                  <c:v>0.109</c:v>
                </c:pt>
                <c:pt idx="64">
                  <c:v>0.59660000000000002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B9-4CD4-81BC-6242535FD410}"/>
            </c:ext>
          </c:extLst>
        </c:ser>
        <c:ser>
          <c:idx val="2"/>
          <c:order val="2"/>
          <c:tx>
            <c:strRef>
              <c:f>'fig9'!$C$1</c:f>
              <c:strCache>
                <c:ptCount val="1"/>
                <c:pt idx="0">
                  <c:v>軽石抜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353718285214349"/>
                  <c:y val="0.55833959216636386"/>
                </c:manualLayout>
              </c:layout>
              <c:numFmt formatCode="#,##0.00_);[Red]\(#,##0.0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accent6"/>
                      </a:solidFill>
                      <a:latin typeface="Palatino Linotype" panose="02040502050505030304" pitchFamily="18" charset="0"/>
                      <a:ea typeface="ＭＳ Ｐ明朝" panose="02020600040205080304" pitchFamily="18" charset="-128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'fig9'!$L$8:$L$197</c:f>
              <c:numCache>
                <c:formatCode>0.0000_ </c:formatCode>
                <c:ptCount val="190"/>
                <c:pt idx="0">
                  <c:v>0.12720000000000001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1.1999999999999999E-3</c:v>
                </c:pt>
                <c:pt idx="5">
                  <c:v>8.5099999999999995E-2</c:v>
                </c:pt>
                <c:pt idx="6">
                  <c:v>0.112</c:v>
                </c:pt>
                <c:pt idx="7">
                  <c:v>1.4800000000000001E-2</c:v>
                </c:pt>
                <c:pt idx="8">
                  <c:v>0.14169999999999999</c:v>
                </c:pt>
                <c:pt idx="9">
                  <c:v>5.9999999999999995E-4</c:v>
                </c:pt>
                <c:pt idx="10">
                  <c:v>4.5100000000000001E-2</c:v>
                </c:pt>
                <c:pt idx="11">
                  <c:v>0.27910000000000001</c:v>
                </c:pt>
                <c:pt idx="12">
                  <c:v>1.9799999999999998E-2</c:v>
                </c:pt>
                <c:pt idx="13">
                  <c:v>1.1000000000000001E-3</c:v>
                </c:pt>
                <c:pt idx="14">
                  <c:v>0</c:v>
                </c:pt>
                <c:pt idx="15">
                  <c:v>6.8199999999999997E-2</c:v>
                </c:pt>
                <c:pt idx="16">
                  <c:v>1.2699999999999999E-2</c:v>
                </c:pt>
                <c:pt idx="17">
                  <c:v>1.0999999999999999E-2</c:v>
                </c:pt>
                <c:pt idx="18">
                  <c:v>0</c:v>
                </c:pt>
                <c:pt idx="19">
                  <c:v>1.66E-2</c:v>
                </c:pt>
                <c:pt idx="20">
                  <c:v>0</c:v>
                </c:pt>
                <c:pt idx="21">
                  <c:v>2.7699999999999999E-2</c:v>
                </c:pt>
                <c:pt idx="23">
                  <c:v>5.16E-2</c:v>
                </c:pt>
                <c:pt idx="24">
                  <c:v>1.8200000000000001E-2</c:v>
                </c:pt>
                <c:pt idx="25">
                  <c:v>4.1999999999999997E-3</c:v>
                </c:pt>
                <c:pt idx="26">
                  <c:v>0</c:v>
                </c:pt>
                <c:pt idx="27">
                  <c:v>0.20319999999999999</c:v>
                </c:pt>
                <c:pt idx="28">
                  <c:v>9.35E-2</c:v>
                </c:pt>
                <c:pt idx="29">
                  <c:v>2.3099999999999999E-2</c:v>
                </c:pt>
                <c:pt idx="30">
                  <c:v>0</c:v>
                </c:pt>
                <c:pt idx="31">
                  <c:v>1.9E-3</c:v>
                </c:pt>
                <c:pt idx="35">
                  <c:v>1.389</c:v>
                </c:pt>
                <c:pt idx="36">
                  <c:v>3.0153999999999996</c:v>
                </c:pt>
                <c:pt idx="37">
                  <c:v>0.26269999999999999</c:v>
                </c:pt>
                <c:pt idx="38">
                  <c:v>8.9999999999999998E-4</c:v>
                </c:pt>
                <c:pt idx="39">
                  <c:v>1.9E-3</c:v>
                </c:pt>
                <c:pt idx="40">
                  <c:v>1.21E-2</c:v>
                </c:pt>
                <c:pt idx="41">
                  <c:v>0.26479999999999998</c:v>
                </c:pt>
                <c:pt idx="42">
                  <c:v>0.74050000000000005</c:v>
                </c:pt>
                <c:pt idx="43">
                  <c:v>0.85489999999999999</c:v>
                </c:pt>
                <c:pt idx="44">
                  <c:v>1.0356000000000001</c:v>
                </c:pt>
                <c:pt idx="45">
                  <c:v>0.873</c:v>
                </c:pt>
                <c:pt idx="46">
                  <c:v>1.8436999999999999</c:v>
                </c:pt>
                <c:pt idx="47">
                  <c:v>0</c:v>
                </c:pt>
                <c:pt idx="48">
                  <c:v>1.2999999999999999E-3</c:v>
                </c:pt>
                <c:pt idx="49">
                  <c:v>9.1999999999999998E-3</c:v>
                </c:pt>
                <c:pt idx="50">
                  <c:v>1.14E-2</c:v>
                </c:pt>
                <c:pt idx="51">
                  <c:v>7.7700000000000005E-2</c:v>
                </c:pt>
                <c:pt idx="52">
                  <c:v>1.03E-2</c:v>
                </c:pt>
                <c:pt idx="68">
                  <c:v>0.13189999999999999</c:v>
                </c:pt>
                <c:pt idx="69">
                  <c:v>1.8391</c:v>
                </c:pt>
                <c:pt idx="70">
                  <c:v>2.7000000000000001E-3</c:v>
                </c:pt>
                <c:pt idx="71">
                  <c:v>8.9999999999999998E-4</c:v>
                </c:pt>
                <c:pt idx="72">
                  <c:v>1.9E-3</c:v>
                </c:pt>
                <c:pt idx="73">
                  <c:v>1.6324999999999998</c:v>
                </c:pt>
                <c:pt idx="74">
                  <c:v>0.4879</c:v>
                </c:pt>
                <c:pt idx="75">
                  <c:v>2.4000000000000002E-3</c:v>
                </c:pt>
                <c:pt idx="76">
                  <c:v>0.32650000000000001</c:v>
                </c:pt>
                <c:pt idx="77">
                  <c:v>1.23E-2</c:v>
                </c:pt>
                <c:pt idx="78">
                  <c:v>0.75789999999999991</c:v>
                </c:pt>
                <c:pt idx="79">
                  <c:v>1.6952</c:v>
                </c:pt>
                <c:pt idx="80">
                  <c:v>2.3067000000000002</c:v>
                </c:pt>
                <c:pt idx="81">
                  <c:v>0.53910000000000002</c:v>
                </c:pt>
                <c:pt idx="82">
                  <c:v>6.9999999999999999E-4</c:v>
                </c:pt>
                <c:pt idx="83">
                  <c:v>0.24990000000000001</c:v>
                </c:pt>
                <c:pt idx="84">
                  <c:v>1.4292</c:v>
                </c:pt>
                <c:pt idx="85">
                  <c:v>3.4609000000000001</c:v>
                </c:pt>
                <c:pt idx="86">
                  <c:v>0.15709999999999999</c:v>
                </c:pt>
                <c:pt idx="87">
                  <c:v>5.8999999999999999E-3</c:v>
                </c:pt>
                <c:pt idx="92">
                  <c:v>1.5597000000000001</c:v>
                </c:pt>
                <c:pt idx="93">
                  <c:v>2.47E-2</c:v>
                </c:pt>
                <c:pt idx="94">
                  <c:v>3.3999999999999998E-3</c:v>
                </c:pt>
                <c:pt idx="95">
                  <c:v>0</c:v>
                </c:pt>
                <c:pt idx="96">
                  <c:v>1E-3</c:v>
                </c:pt>
                <c:pt idx="97">
                  <c:v>2.0999999999999999E-3</c:v>
                </c:pt>
                <c:pt idx="98">
                  <c:v>0.47189999999999999</c:v>
                </c:pt>
                <c:pt idx="99">
                  <c:v>0</c:v>
                </c:pt>
                <c:pt idx="100">
                  <c:v>0</c:v>
                </c:pt>
                <c:pt idx="101">
                  <c:v>2.0000000000000001E-4</c:v>
                </c:pt>
                <c:pt idx="102">
                  <c:v>1.9E-3</c:v>
                </c:pt>
                <c:pt idx="103">
                  <c:v>5.0000000000000001E-4</c:v>
                </c:pt>
                <c:pt idx="104">
                  <c:v>0</c:v>
                </c:pt>
                <c:pt idx="105">
                  <c:v>37.76</c:v>
                </c:pt>
                <c:pt idx="106">
                  <c:v>1.2694000000000001</c:v>
                </c:pt>
                <c:pt idx="107">
                  <c:v>1.4673</c:v>
                </c:pt>
                <c:pt idx="108">
                  <c:v>0.85650000000000004</c:v>
                </c:pt>
                <c:pt idx="109">
                  <c:v>1.1073</c:v>
                </c:pt>
                <c:pt idx="110">
                  <c:v>1.1821999999999999</c:v>
                </c:pt>
                <c:pt idx="111">
                  <c:v>0.2155</c:v>
                </c:pt>
                <c:pt idx="112">
                  <c:v>5.4000000000000003E-3</c:v>
                </c:pt>
                <c:pt idx="113">
                  <c:v>1.17E-2</c:v>
                </c:pt>
                <c:pt idx="114">
                  <c:v>2.0000000000000001E-4</c:v>
                </c:pt>
                <c:pt idx="115">
                  <c:v>0</c:v>
                </c:pt>
                <c:pt idx="116">
                  <c:v>0</c:v>
                </c:pt>
                <c:pt idx="160">
                  <c:v>7.2100000000000011E-2</c:v>
                </c:pt>
                <c:pt idx="161">
                  <c:v>0.17459999999999998</c:v>
                </c:pt>
                <c:pt idx="162">
                  <c:v>4.2829000000000006</c:v>
                </c:pt>
                <c:pt idx="163">
                  <c:v>0.2858</c:v>
                </c:pt>
                <c:pt idx="164">
                  <c:v>0.59310000000000007</c:v>
                </c:pt>
                <c:pt idx="165">
                  <c:v>1.5E-3</c:v>
                </c:pt>
                <c:pt idx="166">
                  <c:v>4.9193000000000007</c:v>
                </c:pt>
                <c:pt idx="167">
                  <c:v>6.4186000000000005</c:v>
                </c:pt>
                <c:pt idx="168">
                  <c:v>4.1589</c:v>
                </c:pt>
                <c:pt idx="169">
                  <c:v>4.2511000000000001</c:v>
                </c:pt>
                <c:pt idx="170">
                  <c:v>10.9777</c:v>
                </c:pt>
                <c:pt idx="171">
                  <c:v>5.0135000000000005</c:v>
                </c:pt>
                <c:pt idx="172">
                  <c:v>1.3458999999999999</c:v>
                </c:pt>
                <c:pt idx="173">
                  <c:v>5.7290999999999999</c:v>
                </c:pt>
                <c:pt idx="174">
                  <c:v>1.5310999999999999</c:v>
                </c:pt>
                <c:pt idx="175">
                  <c:v>0.75580000000000003</c:v>
                </c:pt>
                <c:pt idx="176">
                  <c:v>0.65910000000000002</c:v>
                </c:pt>
                <c:pt idx="177">
                  <c:v>2.2602000000000002</c:v>
                </c:pt>
                <c:pt idx="178">
                  <c:v>0</c:v>
                </c:pt>
                <c:pt idx="179">
                  <c:v>2.64E-2</c:v>
                </c:pt>
                <c:pt idx="180">
                  <c:v>3.3999999999999998E-3</c:v>
                </c:pt>
                <c:pt idx="181">
                  <c:v>5.0500000000000003E-2</c:v>
                </c:pt>
                <c:pt idx="182">
                  <c:v>2.9399999999999999E-2</c:v>
                </c:pt>
                <c:pt idx="183">
                  <c:v>3.2599999999999997E-2</c:v>
                </c:pt>
                <c:pt idx="184">
                  <c:v>7.1599999999999997E-2</c:v>
                </c:pt>
                <c:pt idx="185">
                  <c:v>8.8000000000000005E-3</c:v>
                </c:pt>
                <c:pt idx="186">
                  <c:v>1.1299999999999999E-2</c:v>
                </c:pt>
                <c:pt idx="187">
                  <c:v>4.0000000000000002E-4</c:v>
                </c:pt>
                <c:pt idx="188">
                  <c:v>2.3999999999999998E-3</c:v>
                </c:pt>
                <c:pt idx="189">
                  <c:v>2.3E-3</c:v>
                </c:pt>
              </c:numCache>
            </c:numRef>
          </c:xVal>
          <c:yVal>
            <c:numRef>
              <c:f>'fig9'!$M$8:$M$197</c:f>
              <c:numCache>
                <c:formatCode>0.0000_ </c:formatCode>
                <c:ptCount val="190"/>
                <c:pt idx="0">
                  <c:v>0.42980000000000002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0.3246</c:v>
                </c:pt>
                <c:pt idx="6">
                  <c:v>0.93830000000000002</c:v>
                </c:pt>
                <c:pt idx="7">
                  <c:v>2.9100000000000001E-2</c:v>
                </c:pt>
                <c:pt idx="8">
                  <c:v>0.1802</c:v>
                </c:pt>
                <c:pt idx="9">
                  <c:v>2.8E-3</c:v>
                </c:pt>
                <c:pt idx="10">
                  <c:v>0.66600000000000004</c:v>
                </c:pt>
                <c:pt idx="11">
                  <c:v>1.0924</c:v>
                </c:pt>
                <c:pt idx="12">
                  <c:v>0.11409999999999999</c:v>
                </c:pt>
                <c:pt idx="13">
                  <c:v>0.2079</c:v>
                </c:pt>
                <c:pt idx="14">
                  <c:v>0</c:v>
                </c:pt>
                <c:pt idx="15">
                  <c:v>7.3300000000000004E-2</c:v>
                </c:pt>
                <c:pt idx="16">
                  <c:v>0.18629999999999999</c:v>
                </c:pt>
                <c:pt idx="17">
                  <c:v>3.3300000000000003E-2</c:v>
                </c:pt>
                <c:pt idx="18">
                  <c:v>4.07E-2</c:v>
                </c:pt>
                <c:pt idx="19">
                  <c:v>8.8900000000000007E-2</c:v>
                </c:pt>
                <c:pt idx="20">
                  <c:v>2.0000000000000001E-4</c:v>
                </c:pt>
                <c:pt idx="21">
                  <c:v>0.4909</c:v>
                </c:pt>
                <c:pt idx="23">
                  <c:v>1.6413</c:v>
                </c:pt>
                <c:pt idx="24">
                  <c:v>0.58409999999999995</c:v>
                </c:pt>
                <c:pt idx="25">
                  <c:v>0.13819999999999999</c:v>
                </c:pt>
                <c:pt idx="26">
                  <c:v>6.1999999999999998E-3</c:v>
                </c:pt>
                <c:pt idx="27">
                  <c:v>2.3727</c:v>
                </c:pt>
                <c:pt idx="28">
                  <c:v>1.0358000000000001</c:v>
                </c:pt>
                <c:pt idx="29">
                  <c:v>0.1132</c:v>
                </c:pt>
                <c:pt idx="30">
                  <c:v>0</c:v>
                </c:pt>
                <c:pt idx="31">
                  <c:v>1.72E-2</c:v>
                </c:pt>
                <c:pt idx="35">
                  <c:v>1.5742</c:v>
                </c:pt>
                <c:pt idx="36">
                  <c:v>3.1953</c:v>
                </c:pt>
                <c:pt idx="37">
                  <c:v>0.4002</c:v>
                </c:pt>
                <c:pt idx="38">
                  <c:v>1.1000000000000001E-3</c:v>
                </c:pt>
                <c:pt idx="39">
                  <c:v>1.8E-3</c:v>
                </c:pt>
                <c:pt idx="40">
                  <c:v>7.0000000000000001E-3</c:v>
                </c:pt>
                <c:pt idx="41">
                  <c:v>0.28999999999999998</c:v>
                </c:pt>
                <c:pt idx="42">
                  <c:v>0.86129999999999995</c:v>
                </c:pt>
                <c:pt idx="43">
                  <c:v>0.57269999999999999</c:v>
                </c:pt>
                <c:pt idx="44">
                  <c:v>1.7255</c:v>
                </c:pt>
                <c:pt idx="45">
                  <c:v>1.3445</c:v>
                </c:pt>
                <c:pt idx="46">
                  <c:v>2.4312</c:v>
                </c:pt>
                <c:pt idx="47">
                  <c:v>0</c:v>
                </c:pt>
                <c:pt idx="48">
                  <c:v>9.4000000000000004E-3</c:v>
                </c:pt>
                <c:pt idx="49">
                  <c:v>9.1999999999999998E-3</c:v>
                </c:pt>
                <c:pt idx="50">
                  <c:v>2.7099999999999999E-2</c:v>
                </c:pt>
                <c:pt idx="51">
                  <c:v>0.34410000000000002</c:v>
                </c:pt>
                <c:pt idx="52">
                  <c:v>2.12E-2</c:v>
                </c:pt>
                <c:pt idx="68">
                  <c:v>0.17069999999999999</c:v>
                </c:pt>
                <c:pt idx="69">
                  <c:v>2.4218999999999999</c:v>
                </c:pt>
                <c:pt idx="70">
                  <c:v>4.4000000000000003E-3</c:v>
                </c:pt>
                <c:pt idx="71">
                  <c:v>2.9999999999999997E-4</c:v>
                </c:pt>
                <c:pt idx="72">
                  <c:v>1.9E-3</c:v>
                </c:pt>
                <c:pt idx="73">
                  <c:v>1.8763000000000001</c:v>
                </c:pt>
                <c:pt idx="74">
                  <c:v>0.47199999999999998</c:v>
                </c:pt>
                <c:pt idx="75">
                  <c:v>1.21E-2</c:v>
                </c:pt>
                <c:pt idx="76">
                  <c:v>0.84560000000000002</c:v>
                </c:pt>
                <c:pt idx="77">
                  <c:v>7.7200000000000005E-2</c:v>
                </c:pt>
                <c:pt idx="78">
                  <c:v>0.97189999999999999</c:v>
                </c:pt>
                <c:pt idx="79">
                  <c:v>3.7745000000000002</c:v>
                </c:pt>
                <c:pt idx="80">
                  <c:v>4.1577999999999999</c:v>
                </c:pt>
                <c:pt idx="81">
                  <c:v>1.6194</c:v>
                </c:pt>
                <c:pt idx="82">
                  <c:v>6.9999999999999999E-4</c:v>
                </c:pt>
                <c:pt idx="83">
                  <c:v>0.60289999999999999</c:v>
                </c:pt>
                <c:pt idx="84">
                  <c:v>4.2801999999999998</c:v>
                </c:pt>
                <c:pt idx="85">
                  <c:v>5.5266999999999999</c:v>
                </c:pt>
                <c:pt idx="86">
                  <c:v>0.25</c:v>
                </c:pt>
                <c:pt idx="87">
                  <c:v>1.3100000000000001E-2</c:v>
                </c:pt>
                <c:pt idx="92">
                  <c:v>1.5905</c:v>
                </c:pt>
                <c:pt idx="93">
                  <c:v>5.3699999999999998E-2</c:v>
                </c:pt>
                <c:pt idx="94">
                  <c:v>4.4000000000000003E-3</c:v>
                </c:pt>
                <c:pt idx="95">
                  <c:v>2.0999999999999999E-3</c:v>
                </c:pt>
                <c:pt idx="96">
                  <c:v>1.67E-2</c:v>
                </c:pt>
                <c:pt idx="97">
                  <c:v>2.0999999999999999E-3</c:v>
                </c:pt>
                <c:pt idx="98">
                  <c:v>0.52159999999999995</c:v>
                </c:pt>
                <c:pt idx="99">
                  <c:v>0</c:v>
                </c:pt>
                <c:pt idx="100">
                  <c:v>0</c:v>
                </c:pt>
                <c:pt idx="101">
                  <c:v>2.0000000000000001E-4</c:v>
                </c:pt>
                <c:pt idx="102">
                  <c:v>1.9E-3</c:v>
                </c:pt>
                <c:pt idx="103">
                  <c:v>5.0000000000000001E-4</c:v>
                </c:pt>
                <c:pt idx="104">
                  <c:v>0</c:v>
                </c:pt>
                <c:pt idx="105">
                  <c:v>44.27</c:v>
                </c:pt>
                <c:pt idx="106">
                  <c:v>1.3875999999999999</c:v>
                </c:pt>
                <c:pt idx="107">
                  <c:v>1.7226999999999999</c:v>
                </c:pt>
                <c:pt idx="108">
                  <c:v>1.2514000000000001</c:v>
                </c:pt>
                <c:pt idx="109">
                  <c:v>1.2989999999999999</c:v>
                </c:pt>
                <c:pt idx="110">
                  <c:v>1.5298</c:v>
                </c:pt>
                <c:pt idx="111">
                  <c:v>0.26340000000000002</c:v>
                </c:pt>
                <c:pt idx="112">
                  <c:v>7.3000000000000001E-3</c:v>
                </c:pt>
                <c:pt idx="113">
                  <c:v>2.41E-2</c:v>
                </c:pt>
                <c:pt idx="114">
                  <c:v>4.0000000000000002E-4</c:v>
                </c:pt>
                <c:pt idx="115">
                  <c:v>6.7999999999999996E-3</c:v>
                </c:pt>
                <c:pt idx="116">
                  <c:v>7.7000000000000002E-3</c:v>
                </c:pt>
                <c:pt idx="160">
                  <c:v>0.14180000000000001</c:v>
                </c:pt>
                <c:pt idx="161">
                  <c:v>0.3039</c:v>
                </c:pt>
                <c:pt idx="162">
                  <c:v>4.7066999999999997</c:v>
                </c:pt>
                <c:pt idx="163">
                  <c:v>0.40870000000000001</c:v>
                </c:pt>
                <c:pt idx="164">
                  <c:v>0.63390000000000002</c:v>
                </c:pt>
                <c:pt idx="165">
                  <c:v>1.5E-3</c:v>
                </c:pt>
                <c:pt idx="166">
                  <c:v>6.3323</c:v>
                </c:pt>
                <c:pt idx="167">
                  <c:v>8.42</c:v>
                </c:pt>
                <c:pt idx="168">
                  <c:v>4.9720000000000004</c:v>
                </c:pt>
                <c:pt idx="169">
                  <c:v>11.6358</c:v>
                </c:pt>
                <c:pt idx="170">
                  <c:v>15.2224</c:v>
                </c:pt>
                <c:pt idx="171">
                  <c:v>7.6909999999999998</c:v>
                </c:pt>
                <c:pt idx="172">
                  <c:v>1.764</c:v>
                </c:pt>
                <c:pt idx="173">
                  <c:v>8.9748000000000001</c:v>
                </c:pt>
                <c:pt idx="174">
                  <c:v>2.4043000000000001</c:v>
                </c:pt>
                <c:pt idx="175">
                  <c:v>0.85060000000000002</c:v>
                </c:pt>
                <c:pt idx="176">
                  <c:v>0.71740000000000004</c:v>
                </c:pt>
                <c:pt idx="177">
                  <c:v>3.1591999999999998</c:v>
                </c:pt>
                <c:pt idx="178">
                  <c:v>0.1487</c:v>
                </c:pt>
                <c:pt idx="179">
                  <c:v>8.7499999999999994E-2</c:v>
                </c:pt>
                <c:pt idx="180">
                  <c:v>4.9500000000000002E-2</c:v>
                </c:pt>
                <c:pt idx="181">
                  <c:v>0</c:v>
                </c:pt>
                <c:pt idx="182">
                  <c:v>0.33839999999999998</c:v>
                </c:pt>
                <c:pt idx="183">
                  <c:v>0</c:v>
                </c:pt>
                <c:pt idx="184">
                  <c:v>0</c:v>
                </c:pt>
                <c:pt idx="185">
                  <c:v>2.64E-2</c:v>
                </c:pt>
                <c:pt idx="186">
                  <c:v>3.3999999999999998E-3</c:v>
                </c:pt>
                <c:pt idx="187">
                  <c:v>0.15240000000000001</c:v>
                </c:pt>
                <c:pt idx="188">
                  <c:v>0.13869999999999999</c:v>
                </c:pt>
                <c:pt idx="189">
                  <c:v>3.2599999999999997E-2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B9-4CD4-81BC-6242535FD410}"/>
            </c:ext>
          </c:extLst>
        </c:ser>
        <c:ser>
          <c:idx val="3"/>
          <c:order val="3"/>
          <c:tx>
            <c:strRef>
              <c:f>'fig9'!$X$1</c:f>
              <c:strCache>
                <c:ptCount val="1"/>
                <c:pt idx="0">
                  <c:v>Theoretical line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9525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E4B9-4CD4-81BC-6242535FD410}"/>
              </c:ext>
            </c:extLst>
          </c:dPt>
          <c:xVal>
            <c:numRef>
              <c:f>'fig9'!$W$2:$W$3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'fig9'!$X$2:$X$3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4B9-4CD4-81BC-6242535FD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349663"/>
        <c:axId val="1877321567"/>
      </c:scatterChart>
      <c:valAx>
        <c:axId val="1830349663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+mn-cs"/>
                  </a:defRPr>
                </a:pPr>
                <a:r>
                  <a:rPr lang="en-US" altLang="ja-JP">
                    <a:solidFill>
                      <a:sysClr val="windowText" lastClr="000000"/>
                    </a:solidFill>
                  </a:rPr>
                  <a:t>MPs (g)</a:t>
                </a:r>
                <a:endParaRPr lang="ja-JP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1877321567"/>
        <c:crosses val="autoZero"/>
        <c:crossBetween val="midCat"/>
        <c:majorUnit val="2"/>
      </c:valAx>
      <c:valAx>
        <c:axId val="1877321567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+mn-cs"/>
                  </a:defRPr>
                </a:pPr>
                <a:r>
                  <a:rPr lang="en-US" altLang="ja-JP">
                    <a:solidFill>
                      <a:sysClr val="windowText" lastClr="000000"/>
                    </a:solidFill>
                  </a:rPr>
                  <a:t>Floating</a:t>
                </a:r>
                <a:r>
                  <a:rPr lang="en-US" altLang="ja-JP" baseline="0">
                    <a:solidFill>
                      <a:sysClr val="windowText" lastClr="000000"/>
                    </a:solidFill>
                  </a:rPr>
                  <a:t> matter </a:t>
                </a:r>
                <a:r>
                  <a:rPr lang="en-US" altLang="ja-JP">
                    <a:solidFill>
                      <a:sysClr val="windowText" lastClr="000000"/>
                    </a:solidFill>
                  </a:rPr>
                  <a:t>(g)</a:t>
                </a:r>
                <a:endParaRPr lang="ja-JP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+mn-cs"/>
              </a:defRPr>
            </a:pPr>
            <a:endParaRPr lang="ja-JP"/>
          </a:p>
        </c:txPr>
        <c:crossAx val="1830349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1957392825896762"/>
          <c:y val="2.7761075320130439E-2"/>
          <c:w val="0.32410236220472444"/>
          <c:h val="0.18282285483545327"/>
        </c:manualLayout>
      </c:layout>
      <c:overlay val="0"/>
      <c:spPr>
        <a:solidFill>
          <a:schemeClr val="bg1"/>
        </a:solidFill>
        <a:ln>
          <a:solidFill>
            <a:schemeClr val="tx1">
              <a:lumMod val="75000"/>
              <a:lumOff val="2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Palatino Linotype" panose="02040502050505030304" pitchFamily="18" charset="0"/>
              <a:ea typeface="ＭＳ Ｐ明朝" panose="02020600040205080304" pitchFamily="18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75000"/>
              <a:lumOff val="25000"/>
            </a:schemeClr>
          </a:solidFill>
          <a:latin typeface="Palatino Linotype" panose="02040502050505030304" pitchFamily="18" charset="0"/>
          <a:ea typeface="ＭＳ Ｐ明朝" panose="02020600040205080304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10177894429862"/>
          <c:y val="4.5128205128205132E-2"/>
          <c:w val="0.76663896179644209"/>
          <c:h val="0.792905794467999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'fig10'!$H$3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'fig10'!$G$5:$G$10</c:f>
              <c:numCache>
                <c:formatCode>0.0</c:formatCode>
                <c:ptCount val="6"/>
                <c:pt idx="0">
                  <c:v>8.0333333333333332</c:v>
                </c:pt>
                <c:pt idx="1">
                  <c:v>15.6</c:v>
                </c:pt>
                <c:pt idx="2">
                  <c:v>22.166666666666668</c:v>
                </c:pt>
                <c:pt idx="3">
                  <c:v>30.133333333333336</c:v>
                </c:pt>
                <c:pt idx="4">
                  <c:v>36.366666666666667</c:v>
                </c:pt>
                <c:pt idx="5">
                  <c:v>44.066666666666663</c:v>
                </c:pt>
              </c:numCache>
            </c:numRef>
          </c:xVal>
          <c:yVal>
            <c:numRef>
              <c:f>'fig10'!$H$5:$H$10</c:f>
              <c:numCache>
                <c:formatCode>0.0</c:formatCode>
                <c:ptCount val="6"/>
                <c:pt idx="0">
                  <c:v>6.1000000000000005</c:v>
                </c:pt>
                <c:pt idx="1">
                  <c:v>12.1</c:v>
                </c:pt>
                <c:pt idx="2">
                  <c:v>15.299999999999999</c:v>
                </c:pt>
                <c:pt idx="3">
                  <c:v>23.8</c:v>
                </c:pt>
                <c:pt idx="4">
                  <c:v>29.7</c:v>
                </c:pt>
                <c:pt idx="5">
                  <c:v>34.5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F3-4D06-8335-E5D1C4F9C05B}"/>
            </c:ext>
          </c:extLst>
        </c:ser>
        <c:ser>
          <c:idx val="1"/>
          <c:order val="1"/>
          <c:tx>
            <c:strRef>
              <c:f>'fig10'!$I$3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'fig10'!$G$5:$G$10</c:f>
              <c:numCache>
                <c:formatCode>0.0</c:formatCode>
                <c:ptCount val="6"/>
                <c:pt idx="0">
                  <c:v>8.0333333333333332</c:v>
                </c:pt>
                <c:pt idx="1">
                  <c:v>15.6</c:v>
                </c:pt>
                <c:pt idx="2">
                  <c:v>22.166666666666668</c:v>
                </c:pt>
                <c:pt idx="3">
                  <c:v>30.133333333333336</c:v>
                </c:pt>
                <c:pt idx="4">
                  <c:v>36.366666666666667</c:v>
                </c:pt>
                <c:pt idx="5">
                  <c:v>44.066666666666663</c:v>
                </c:pt>
              </c:numCache>
            </c:numRef>
          </c:xVal>
          <c:yVal>
            <c:numRef>
              <c:f>'fig10'!$I$5:$I$10</c:f>
              <c:numCache>
                <c:formatCode>0.0</c:formatCode>
                <c:ptCount val="6"/>
                <c:pt idx="0">
                  <c:v>2.4</c:v>
                </c:pt>
                <c:pt idx="1">
                  <c:v>14.9</c:v>
                </c:pt>
                <c:pt idx="2">
                  <c:v>16.100000000000001</c:v>
                </c:pt>
                <c:pt idx="3">
                  <c:v>22.1</c:v>
                </c:pt>
                <c:pt idx="4">
                  <c:v>29.5</c:v>
                </c:pt>
                <c:pt idx="5">
                  <c:v>32.800000000000004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F3-4D06-8335-E5D1C4F9C05B}"/>
            </c:ext>
          </c:extLst>
        </c:ser>
        <c:ser>
          <c:idx val="2"/>
          <c:order val="2"/>
          <c:tx>
            <c:strRef>
              <c:f>'fig10'!$J$3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'fig10'!$G$5:$G$10</c:f>
              <c:numCache>
                <c:formatCode>0.0</c:formatCode>
                <c:ptCount val="6"/>
                <c:pt idx="0">
                  <c:v>8.0333333333333332</c:v>
                </c:pt>
                <c:pt idx="1">
                  <c:v>15.6</c:v>
                </c:pt>
                <c:pt idx="2">
                  <c:v>22.166666666666668</c:v>
                </c:pt>
                <c:pt idx="3">
                  <c:v>30.133333333333336</c:v>
                </c:pt>
                <c:pt idx="4">
                  <c:v>36.366666666666667</c:v>
                </c:pt>
                <c:pt idx="5">
                  <c:v>44.066666666666663</c:v>
                </c:pt>
              </c:numCache>
            </c:numRef>
          </c:xVal>
          <c:yVal>
            <c:numRef>
              <c:f>'fig10'!$J$5:$J$10</c:f>
              <c:numCache>
                <c:formatCode>0.0</c:formatCode>
                <c:ptCount val="6"/>
                <c:pt idx="0">
                  <c:v>6.4</c:v>
                </c:pt>
                <c:pt idx="1">
                  <c:v>13.100000000000001</c:v>
                </c:pt>
                <c:pt idx="2">
                  <c:v>18.2</c:v>
                </c:pt>
                <c:pt idx="3">
                  <c:v>28.4</c:v>
                </c:pt>
                <c:pt idx="4">
                  <c:v>31</c:v>
                </c:pt>
                <c:pt idx="5">
                  <c:v>36.6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F3-4D06-8335-E5D1C4F9C05B}"/>
            </c:ext>
          </c:extLst>
        </c:ser>
        <c:ser>
          <c:idx val="3"/>
          <c:order val="3"/>
          <c:tx>
            <c:strRef>
              <c:f>'fig10'!$H$27</c:f>
              <c:strCache>
                <c:ptCount val="1"/>
                <c:pt idx="0">
                  <c:v>Theoretical line</c:v>
                </c:pt>
              </c:strCache>
            </c:strRef>
          </c:tx>
          <c:spPr>
            <a:ln w="952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'fig10'!$G$28:$G$29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'fig10'!$H$28:$H$29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F3-4D06-8335-E5D1C4F9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9031743"/>
        <c:axId val="1681193967"/>
      </c:scatterChart>
      <c:valAx>
        <c:axId val="1659031743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altLang="en-US" sz="1100" b="0" i="0" u="none" strike="noStrike" kern="1200" baseline="0">
                    <a:solidFill>
                      <a:schemeClr val="tx1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en-US"/>
                  <a:t>MPs added (mg)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altLang="en-US" sz="1100" b="0" i="0" u="none" strike="noStrike" kern="1200" baseline="0">
                  <a:solidFill>
                    <a:schemeClr val="tx1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altLang="en-US" sz="1100" b="0" i="0" u="none" strike="noStrike" kern="1200" baseline="0">
                <a:solidFill>
                  <a:schemeClr val="tx1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1681193967"/>
        <c:crosses val="autoZero"/>
        <c:crossBetween val="midCat"/>
      </c:valAx>
      <c:valAx>
        <c:axId val="1681193967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altLang="en-US" sz="1100" b="0" i="0" u="none" strike="noStrike" kern="1200" baseline="0">
                    <a:solidFill>
                      <a:schemeClr val="tx1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en-US"/>
                  <a:t>MPs recovered (mg)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altLang="en-US" sz="1100" b="0" i="0" u="none" strike="noStrike" kern="1200" baseline="0">
                  <a:solidFill>
                    <a:schemeClr val="tx1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altLang="en-US" sz="1100" b="0" i="0" u="none" strike="noStrike" kern="1200" baseline="0">
                <a:solidFill>
                  <a:schemeClr val="tx1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1659031743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30392038495188106"/>
          <c:y val="8.9377750858065819E-2"/>
          <c:w val="0.12178856809565471"/>
          <c:h val="0.22139147991116495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altLang="en-US" sz="1100" b="0" i="0" u="none" strike="noStrike" kern="1200" baseline="0">
              <a:solidFill>
                <a:schemeClr val="tx1"/>
              </a:solidFill>
              <a:latin typeface="Palatino Linotype" panose="02040502050505030304" pitchFamily="18" charset="0"/>
              <a:ea typeface="ＭＳ Ｐ明朝" panose="02020600040205080304" pitchFamily="18" charset="-128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ja-JP" altLang="en-US" sz="1100" b="0" i="0" u="none" strike="noStrike" kern="1200" baseline="0">
          <a:solidFill>
            <a:schemeClr val="tx1"/>
          </a:solidFill>
          <a:latin typeface="Palatino Linotype" panose="02040502050505030304" pitchFamily="18" charset="0"/>
          <a:ea typeface="ＭＳ Ｐ明朝" panose="02020600040205080304" pitchFamily="18" charset="-128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'fig10'!$W$4</c:f>
              <c:strCache>
                <c:ptCount val="1"/>
                <c:pt idx="0">
                  <c:v>recover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17033157413872724"/>
                  <c:y val="-0.45665813783156789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Palatino Linotype" panose="02040502050505030304" pitchFamily="18" charset="0"/>
                      <a:ea typeface="ＭＳ Ｐ明朝" panose="02020600040205080304" pitchFamily="18" charset="-128"/>
                      <a:cs typeface="Times New Roman" panose="02020603050405020304" pitchFamily="18" charset="0"/>
                    </a:defRPr>
                  </a:pPr>
                  <a:endParaRPr lang="ja-JP"/>
                </a:p>
              </c:txPr>
            </c:trendlineLbl>
          </c:trendline>
          <c:xVal>
            <c:numRef>
              <c:f>'fig10'!$V$5:$V$10</c:f>
              <c:numCache>
                <c:formatCode>0.0</c:formatCode>
                <c:ptCount val="6"/>
                <c:pt idx="0">
                  <c:v>8.0333333333333332</c:v>
                </c:pt>
                <c:pt idx="1">
                  <c:v>15.6</c:v>
                </c:pt>
                <c:pt idx="2">
                  <c:v>22.166666666666668</c:v>
                </c:pt>
                <c:pt idx="3">
                  <c:v>30.133333333333336</c:v>
                </c:pt>
                <c:pt idx="4">
                  <c:v>36.366666666666667</c:v>
                </c:pt>
                <c:pt idx="5">
                  <c:v>44.066666666666663</c:v>
                </c:pt>
              </c:numCache>
            </c:numRef>
          </c:xVal>
          <c:yVal>
            <c:numRef>
              <c:f>'fig10'!$W$5:$W$10</c:f>
              <c:numCache>
                <c:formatCode>0.0</c:formatCode>
                <c:ptCount val="6"/>
                <c:pt idx="0">
                  <c:v>44.856120299347502</c:v>
                </c:pt>
                <c:pt idx="1">
                  <c:v>10.615359927078687</c:v>
                </c:pt>
                <c:pt idx="2">
                  <c:v>9.0591298139761989</c:v>
                </c:pt>
                <c:pt idx="3">
                  <c:v>13.160210784300947</c:v>
                </c:pt>
                <c:pt idx="4">
                  <c:v>2.708822998419206</c:v>
                </c:pt>
                <c:pt idx="5">
                  <c:v>5.4961661348485942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2A-461E-9DBC-B1E65E3D8DF0}"/>
            </c:ext>
          </c:extLst>
        </c:ser>
        <c:ser>
          <c:idx val="1"/>
          <c:order val="1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'fig10'!$Y$5:$Y$6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'fig10'!$Z$5:$Z$6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2A-461E-9DBC-B1E65E3D8DF0}"/>
            </c:ext>
          </c:extLst>
        </c:ser>
        <c:ser>
          <c:idx val="2"/>
          <c:order val="2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'fig10'!$Y$8:$Y$9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'fig10'!$Z$8:$Z$9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2A-461E-9DBC-B1E65E3D8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227007"/>
        <c:axId val="580831519"/>
      </c:scatterChart>
      <c:valAx>
        <c:axId val="719227007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en-US"/>
                  <a:t>MPs added (mg)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580831519"/>
        <c:crosses val="autoZero"/>
        <c:crossBetween val="midCat"/>
      </c:valAx>
      <c:valAx>
        <c:axId val="5808315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Palatino Linotype" panose="02040502050505030304" pitchFamily="18" charset="0"/>
                    <a:ea typeface="ＭＳ Ｐ明朝" panose="02020600040205080304" pitchFamily="18" charset="-128"/>
                    <a:cs typeface="Times New Roman" panose="02020603050405020304" pitchFamily="18" charset="0"/>
                  </a:defRPr>
                </a:pPr>
                <a:r>
                  <a:rPr lang="en-US"/>
                  <a:t>Coefficient of variation (%)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Palatino Linotype" panose="02040502050505030304" pitchFamily="18" charset="0"/>
                  <a:ea typeface="ＭＳ Ｐ明朝" panose="02020600040205080304" pitchFamily="18" charset="-128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Palatino Linotype" panose="02040502050505030304" pitchFamily="18" charset="0"/>
                <a:ea typeface="ＭＳ Ｐ明朝" panose="02020600040205080304" pitchFamily="18" charset="-128"/>
                <a:cs typeface="Times New Roman" panose="02020603050405020304" pitchFamily="18" charset="0"/>
              </a:defRPr>
            </a:pPr>
            <a:endParaRPr lang="ja-JP"/>
          </a:p>
        </c:txPr>
        <c:crossAx val="719227007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  <a:latin typeface="Palatino Linotype" panose="02040502050505030304" pitchFamily="18" charset="0"/>
          <a:ea typeface="ＭＳ Ｐ明朝" panose="02020600040205080304" pitchFamily="18" charset="-128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8</xdr:row>
      <xdr:rowOff>0</xdr:rowOff>
    </xdr:from>
    <xdr:to>
      <xdr:col>21</xdr:col>
      <xdr:colOff>685800</xdr:colOff>
      <xdr:row>22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CF16FF5-76D9-4C44-8571-032FC0E3B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0.19447</cdr:x>
      <cdr:y>0.49014</cdr:y>
    </cdr:from>
    <cdr:to>
      <cdr:x>0.3877</cdr:x>
      <cdr:y>0.49014</cdr:y>
    </cdr:to>
    <cdr:cxnSp macro="">
      <cdr:nvCxnSpPr>
        <cdr:cNvPr id="3" name="直線矢印コネクタ 2">
          <a:extLst xmlns:a="http://schemas.openxmlformats.org/drawingml/2006/main">
            <a:ext uri="{FF2B5EF4-FFF2-40B4-BE49-F238E27FC236}">
              <a16:creationId xmlns:a16="http://schemas.microsoft.com/office/drawing/2014/main" id="{4F3517A7-0267-482C-BFC9-96393182DC1D}"/>
            </a:ext>
          </a:extLst>
        </cdr:cNvPr>
        <cdr:cNvCxnSpPr/>
      </cdr:nvCxnSpPr>
      <cdr:spPr>
        <a:xfrm xmlns:a="http://schemas.openxmlformats.org/drawingml/2006/main">
          <a:off x="665252" y="1525546"/>
          <a:ext cx="661042" cy="0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0.38507</cdr:x>
      <cdr:y>0.48834</cdr:y>
    </cdr:from>
    <cdr:to>
      <cdr:x>0.38507</cdr:x>
      <cdr:y>0.78395</cdr:y>
    </cdr:to>
    <cdr:cxnSp macro="">
      <cdr:nvCxnSpPr>
        <cdr:cNvPr id="4" name="直線矢印コネクタ 3">
          <a:extLst xmlns:a="http://schemas.openxmlformats.org/drawingml/2006/main">
            <a:ext uri="{FF2B5EF4-FFF2-40B4-BE49-F238E27FC236}">
              <a16:creationId xmlns:a16="http://schemas.microsoft.com/office/drawing/2014/main" id="{EB3800DD-5AF7-4E66-9A4B-12A73F895CE6}"/>
            </a:ext>
          </a:extLst>
        </cdr:cNvPr>
        <cdr:cNvCxnSpPr/>
      </cdr:nvCxnSpPr>
      <cdr:spPr>
        <a:xfrm xmlns:a="http://schemas.openxmlformats.org/drawingml/2006/main">
          <a:off x="1317287" y="1519947"/>
          <a:ext cx="0" cy="920074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rgbClr val="FF000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0.66876</cdr:x>
      <cdr:y>0</cdr:y>
    </cdr:from>
    <cdr:to>
      <cdr:x>0.89311</cdr:x>
      <cdr:y>0.09204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59BDF3-3134-433F-A363-B39A8DA16542}"/>
            </a:ext>
          </a:extLst>
        </cdr:cNvPr>
        <cdr:cNvSpPr txBox="1"/>
      </cdr:nvSpPr>
      <cdr:spPr>
        <a:xfrm xmlns:a="http://schemas.openxmlformats.org/drawingml/2006/main">
          <a:off x="1832160" y="0"/>
          <a:ext cx="614636" cy="263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solidFill>
                <a:schemeClr val="tx1">
                  <a:lumMod val="75000"/>
                  <a:lumOff val="25000"/>
                </a:schemeClr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No:</a:t>
          </a:r>
          <a:endParaRPr lang="ja-JP" altLang="en-US" sz="1100">
            <a:solidFill>
              <a:schemeClr val="tx1">
                <a:lumMod val="75000"/>
                <a:lumOff val="25000"/>
              </a:schemeClr>
            </a:solidFill>
            <a:latin typeface="Palatino Linotype" panose="02040502050505030304" pitchFamily="18" charset="0"/>
            <a:ea typeface="ＭＳ Ｐ明朝" panose="02020600040205080304" pitchFamily="18" charset="-128"/>
          </a:endParaRPr>
        </a:p>
      </cdr:txBody>
    </cdr:sp>
  </cdr:relSizeAnchor>
  <cdr:relSizeAnchor xmlns:cdr="http://schemas.openxmlformats.org/drawingml/2006/chartDrawing">
    <cdr:from>
      <cdr:x>0.41078</cdr:x>
      <cdr:y>0</cdr:y>
    </cdr:from>
    <cdr:to>
      <cdr:x>0.5893</cdr:x>
      <cdr:y>0.09203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4B7E515-BDBC-4271-9A58-90482725AB5D}"/>
            </a:ext>
          </a:extLst>
        </cdr:cNvPr>
        <cdr:cNvSpPr txBox="1"/>
      </cdr:nvSpPr>
      <cdr:spPr>
        <a:xfrm xmlns:a="http://schemas.openxmlformats.org/drawingml/2006/main">
          <a:off x="1124090" y="0"/>
          <a:ext cx="488515" cy="259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solidFill>
                <a:schemeClr val="tx1">
                  <a:lumMod val="75000"/>
                  <a:lumOff val="25000"/>
                </a:schemeClr>
              </a:solidFill>
              <a:latin typeface="Palatino Linotype" panose="0204050205050503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1728</a:t>
          </a:r>
          <a:endParaRPr lang="ja-JP" altLang="en-US" sz="1100">
            <a:solidFill>
              <a:schemeClr val="tx1">
                <a:lumMod val="75000"/>
                <a:lumOff val="25000"/>
              </a:schemeClr>
            </a:solidFill>
            <a:latin typeface="Palatino Linotype" panose="02040502050505030304" pitchFamily="18" charset="0"/>
            <a:ea typeface="ＭＳ Ｐ明朝" panose="02020600040205080304" pitchFamily="18" charset="-128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52</xdr:row>
      <xdr:rowOff>0</xdr:rowOff>
    </xdr:from>
    <xdr:to>
      <xdr:col>14</xdr:col>
      <xdr:colOff>0</xdr:colOff>
      <xdr:row>65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16F598F-E67B-4F0A-93AD-23D0E2F00E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</xdr:row>
      <xdr:rowOff>0</xdr:rowOff>
    </xdr:from>
    <xdr:to>
      <xdr:col>14</xdr:col>
      <xdr:colOff>0</xdr:colOff>
      <xdr:row>14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EB65BE48-048E-4A1A-9D10-4DD34C64D6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0.63434</cdr:x>
      <cdr:y>0.51411</cdr:y>
    </cdr:from>
    <cdr:to>
      <cdr:x>0.8494</cdr:x>
      <cdr:y>0.6395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76926E4-BB96-4B52-AB89-9A8B596CCBBD}"/>
            </a:ext>
          </a:extLst>
        </cdr:cNvPr>
        <cdr:cNvSpPr txBox="1"/>
      </cdr:nvSpPr>
      <cdr:spPr>
        <a:xfrm xmlns:a="http://schemas.openxmlformats.org/drawingml/2006/main">
          <a:off x="1744317" y="1358348"/>
          <a:ext cx="591379" cy="3313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solidFill>
                <a:sysClr val="windowText" lastClr="000000"/>
              </a:solidFill>
              <a:latin typeface="Palatino Linotype" panose="02040502050505030304" pitchFamily="18" charset="0"/>
            </a:rPr>
            <a:t>No:</a:t>
          </a:r>
          <a:endParaRPr lang="ja-JP" altLang="en-US" sz="1100">
            <a:solidFill>
              <a:sysClr val="windowText" lastClr="000000"/>
            </a:solidFill>
            <a:latin typeface="Palatino Linotype" panose="0204050205050503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0</xdr:colOff>
      <xdr:row>25</xdr:row>
      <xdr:rowOff>0</xdr:rowOff>
    </xdr:from>
    <xdr:to>
      <xdr:col>42</xdr:col>
      <xdr:colOff>0</xdr:colOff>
      <xdr:row>39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CE2935C-73E1-4FC7-B5E7-C403DB49CB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23</xdr:row>
      <xdr:rowOff>0</xdr:rowOff>
    </xdr:from>
    <xdr:to>
      <xdr:col>24</xdr:col>
      <xdr:colOff>0</xdr:colOff>
      <xdr:row>36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849B791-5083-4A59-83A2-1E6D762168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0.76295</cdr:x>
      <cdr:y>0.5156</cdr:y>
    </cdr:from>
    <cdr:to>
      <cdr:x>0.85556</cdr:x>
      <cdr:y>0.51822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A5D8525F-7BE3-4B97-BA99-5EF69D15529C}"/>
            </a:ext>
          </a:extLst>
        </cdr:cNvPr>
        <cdr:cNvCxnSpPr/>
      </cdr:nvCxnSpPr>
      <cdr:spPr>
        <a:xfrm xmlns:a="http://schemas.openxmlformats.org/drawingml/2006/main">
          <a:off x="2622474" y="1733822"/>
          <a:ext cx="318327" cy="881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0.31283</cdr:x>
      <cdr:y>0.09613</cdr:y>
    </cdr:from>
    <cdr:to>
      <cdr:x>0.40333</cdr:x>
      <cdr:y>0.11506</cdr:y>
    </cdr:to>
    <cdr:cxnSp macro="">
      <cdr:nvCxnSpPr>
        <cdr:cNvPr id="5" name="直線コネクタ 4">
          <a:extLst xmlns:a="http://schemas.openxmlformats.org/drawingml/2006/main">
            <a:ext uri="{FF2B5EF4-FFF2-40B4-BE49-F238E27FC236}">
              <a16:creationId xmlns:a16="http://schemas.microsoft.com/office/drawing/2014/main" id="{2C93AF62-12B9-4713-9942-72B5BBF6D199}"/>
            </a:ext>
          </a:extLst>
        </cdr:cNvPr>
        <cdr:cNvCxnSpPr/>
      </cdr:nvCxnSpPr>
      <cdr:spPr>
        <a:xfrm xmlns:a="http://schemas.openxmlformats.org/drawingml/2006/main">
          <a:off x="1075285" y="323263"/>
          <a:ext cx="311074" cy="6365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0.76424</cdr:x>
      <cdr:y>0.62361</cdr:y>
    </cdr:from>
    <cdr:to>
      <cdr:x>0.8544</cdr:x>
      <cdr:y>0.62368</cdr:y>
    </cdr:to>
    <cdr:cxnSp macro="">
      <cdr:nvCxnSpPr>
        <cdr:cNvPr id="7" name="直線コネクタ 6">
          <a:extLst xmlns:a="http://schemas.openxmlformats.org/drawingml/2006/main">
            <a:ext uri="{FF2B5EF4-FFF2-40B4-BE49-F238E27FC236}">
              <a16:creationId xmlns:a16="http://schemas.microsoft.com/office/drawing/2014/main" id="{3B4F581A-6259-4F7E-8A80-4537D0E5EF4F}"/>
            </a:ext>
          </a:extLst>
        </cdr:cNvPr>
        <cdr:cNvCxnSpPr/>
      </cdr:nvCxnSpPr>
      <cdr:spPr>
        <a:xfrm xmlns:a="http://schemas.openxmlformats.org/drawingml/2006/main">
          <a:off x="2626908" y="2097024"/>
          <a:ext cx="309906" cy="2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0.31582</cdr:x>
      <cdr:y>0.47959</cdr:y>
    </cdr:from>
    <cdr:to>
      <cdr:x>0.40599</cdr:x>
      <cdr:y>0.47966</cdr:y>
    </cdr:to>
    <cdr:cxnSp macro="">
      <cdr:nvCxnSpPr>
        <cdr:cNvPr id="9" name="直線コネクタ 8">
          <a:extLst xmlns:a="http://schemas.openxmlformats.org/drawingml/2006/main">
            <a:ext uri="{FF2B5EF4-FFF2-40B4-BE49-F238E27FC236}">
              <a16:creationId xmlns:a16="http://schemas.microsoft.com/office/drawing/2014/main" id="{56793D1F-224F-4A51-989B-CA4A72B1BF47}"/>
            </a:ext>
          </a:extLst>
        </cdr:cNvPr>
        <cdr:cNvCxnSpPr/>
      </cdr:nvCxnSpPr>
      <cdr:spPr>
        <a:xfrm xmlns:a="http://schemas.openxmlformats.org/drawingml/2006/main">
          <a:off x="1085562" y="1612749"/>
          <a:ext cx="309939" cy="23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0.5687</cdr:x>
      <cdr:y>0.05119</cdr:y>
    </cdr:from>
    <cdr:to>
      <cdr:x>0.5687</cdr:x>
      <cdr:y>0.7471</cdr:y>
    </cdr:to>
    <cdr:cxnSp macro="">
      <cdr:nvCxnSpPr>
        <cdr:cNvPr id="10" name="直線コネクタ 9">
          <a:extLst xmlns:a="http://schemas.openxmlformats.org/drawingml/2006/main">
            <a:ext uri="{FF2B5EF4-FFF2-40B4-BE49-F238E27FC236}">
              <a16:creationId xmlns:a16="http://schemas.microsoft.com/office/drawing/2014/main" id="{145DDAD1-7837-4F7D-BF6F-40A00E54FD80}"/>
            </a:ext>
          </a:extLst>
        </cdr:cNvPr>
        <cdr:cNvCxnSpPr/>
      </cdr:nvCxnSpPr>
      <cdr:spPr>
        <a:xfrm xmlns:a="http://schemas.openxmlformats.org/drawingml/2006/main" flipH="1">
          <a:off x="1942601" y="169470"/>
          <a:ext cx="0" cy="23040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0.24314</cdr:x>
      <cdr:y>0.02789</cdr:y>
    </cdr:from>
    <cdr:to>
      <cdr:x>0.48314</cdr:x>
      <cdr:y>0.12075</cdr:y>
    </cdr:to>
    <cdr:sp macro="" textlink="">
      <cdr:nvSpPr>
        <cdr:cNvPr id="13" name="テキスト ボックス 12">
          <a:extLst xmlns:a="http://schemas.openxmlformats.org/drawingml/2006/main">
            <a:ext uri="{FF2B5EF4-FFF2-40B4-BE49-F238E27FC236}">
              <a16:creationId xmlns:a16="http://schemas.microsoft.com/office/drawing/2014/main" id="{8553861C-299D-4C6F-A39B-AA3519F8875A}"/>
            </a:ext>
          </a:extLst>
        </cdr:cNvPr>
        <cdr:cNvSpPr txBox="1"/>
      </cdr:nvSpPr>
      <cdr:spPr>
        <a:xfrm xmlns:a="http://schemas.openxmlformats.org/drawingml/2006/main">
          <a:off x="833727" y="93729"/>
          <a:ext cx="822960" cy="3120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solidFill>
                <a:sysClr val="windowText" lastClr="000000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All samples</a:t>
          </a:r>
          <a:endParaRPr lang="ja-JP" altLang="en-US" sz="1100">
            <a:solidFill>
              <a:sysClr val="windowText" lastClr="000000"/>
            </a:solidFill>
            <a:latin typeface="Palatino Linotype" panose="02040502050505030304" pitchFamily="18" charset="0"/>
            <a:ea typeface="ＭＳ Ｐ明朝" panose="02020600040205080304" pitchFamily="18" charset="-128"/>
          </a:endParaRPr>
        </a:p>
      </cdr:txBody>
    </cdr:sp>
  </cdr:relSizeAnchor>
  <cdr:relSizeAnchor xmlns:cdr="http://schemas.openxmlformats.org/drawingml/2006/chartDrawing">
    <cdr:from>
      <cdr:x>0.57705</cdr:x>
      <cdr:y>0.02789</cdr:y>
    </cdr:from>
    <cdr:to>
      <cdr:x>0.96393</cdr:x>
      <cdr:y>0.18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40E80CF-3F0F-49AC-98C5-A39F9E17EE56}"/>
            </a:ext>
          </a:extLst>
        </cdr:cNvPr>
        <cdr:cNvSpPr txBox="1"/>
      </cdr:nvSpPr>
      <cdr:spPr>
        <a:xfrm xmlns:a="http://schemas.openxmlformats.org/drawingml/2006/main">
          <a:off x="1978704" y="92977"/>
          <a:ext cx="1326612" cy="507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solidFill>
                <a:sysClr val="windowText" lastClr="000000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Samples excluding</a:t>
          </a:r>
        </a:p>
        <a:p xmlns:a="http://schemas.openxmlformats.org/drawingml/2006/main">
          <a:r>
            <a:rPr lang="en-US" altLang="ja-JP" sz="1100">
              <a:solidFill>
                <a:sysClr val="windowText" lastClr="000000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pumice</a:t>
          </a:r>
          <a:endParaRPr lang="ja-JP" altLang="en-US" sz="1100">
            <a:solidFill>
              <a:sysClr val="windowText" lastClr="000000"/>
            </a:solidFill>
            <a:latin typeface="Palatino Linotype" panose="02040502050505030304" pitchFamily="18" charset="0"/>
            <a:ea typeface="ＭＳ Ｐ明朝" panose="02020600040205080304" pitchFamily="18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0.36383</cdr:x>
      <cdr:y>0.24942</cdr:y>
    </cdr:from>
    <cdr:to>
      <cdr:x>0.6383</cdr:x>
      <cdr:y>0.35664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5D471C-07C6-45D3-A90C-F3D438E81D60}"/>
            </a:ext>
          </a:extLst>
        </cdr:cNvPr>
        <cdr:cNvSpPr txBox="1"/>
      </cdr:nvSpPr>
      <cdr:spPr>
        <a:xfrm xmlns:a="http://schemas.openxmlformats.org/drawingml/2006/main">
          <a:off x="1252902" y="783981"/>
          <a:ext cx="945173" cy="3370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solidFill>
                <a:schemeClr val="accent1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All samples</a:t>
          </a:r>
          <a:endParaRPr lang="ja-JP" altLang="en-US" sz="1100">
            <a:solidFill>
              <a:schemeClr val="accent1"/>
            </a:solidFill>
            <a:latin typeface="Palatino Linotype" panose="02040502050505030304" pitchFamily="18" charset="0"/>
            <a:ea typeface="ＭＳ Ｐ明朝" panose="02020600040205080304" pitchFamily="18" charset="-128"/>
          </a:endParaRPr>
        </a:p>
      </cdr:txBody>
    </cdr:sp>
  </cdr:relSizeAnchor>
  <cdr:relSizeAnchor xmlns:cdr="http://schemas.openxmlformats.org/drawingml/2006/chartDrawing">
    <cdr:from>
      <cdr:x>0.42101</cdr:x>
      <cdr:y>0.73243</cdr:y>
    </cdr:from>
    <cdr:to>
      <cdr:x>0.97222</cdr:x>
      <cdr:y>0.81651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B0E70DA-599A-4CF9-BF5D-972CAF71982C}"/>
            </a:ext>
          </a:extLst>
        </cdr:cNvPr>
        <cdr:cNvSpPr txBox="1"/>
      </cdr:nvSpPr>
      <cdr:spPr>
        <a:xfrm xmlns:a="http://schemas.openxmlformats.org/drawingml/2006/main">
          <a:off x="1443651" y="2267321"/>
          <a:ext cx="1890099" cy="260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solidFill>
                <a:schemeClr val="accent6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Samples excluding pumice</a:t>
          </a:r>
          <a:endParaRPr lang="ja-JP" altLang="en-US" sz="1100">
            <a:solidFill>
              <a:schemeClr val="accent6"/>
            </a:solidFill>
            <a:latin typeface="Palatino Linotype" panose="02040502050505030304" pitchFamily="18" charset="0"/>
            <a:ea typeface="ＭＳ Ｐ明朝" panose="02020600040205080304" pitchFamily="18" charset="-128"/>
          </a:endParaRPr>
        </a:p>
      </cdr:txBody>
    </cdr:sp>
  </cdr:relSizeAnchor>
  <cdr:relSizeAnchor xmlns:cdr="http://schemas.openxmlformats.org/drawingml/2006/chartDrawing">
    <cdr:from>
      <cdr:x>0.75603</cdr:x>
      <cdr:y>0.5039</cdr:y>
    </cdr:from>
    <cdr:to>
      <cdr:x>1</cdr:x>
      <cdr:y>0.65231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CB56633-12F9-41DB-BF63-DBB1F70A2F51}"/>
            </a:ext>
          </a:extLst>
        </cdr:cNvPr>
        <cdr:cNvSpPr txBox="1"/>
      </cdr:nvSpPr>
      <cdr:spPr>
        <a:xfrm xmlns:a="http://schemas.openxmlformats.org/drawingml/2006/main">
          <a:off x="2592415" y="1559881"/>
          <a:ext cx="836585" cy="459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solidFill>
                <a:srgbClr val="FF0000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Theoretical</a:t>
          </a:r>
        </a:p>
        <a:p xmlns:a="http://schemas.openxmlformats.org/drawingml/2006/main">
          <a:r>
            <a:rPr lang="en-US" altLang="ja-JP" sz="1100">
              <a:solidFill>
                <a:srgbClr val="FF0000"/>
              </a:solidFill>
              <a:latin typeface="Palatino Linotype" panose="02040502050505030304" pitchFamily="18" charset="0"/>
              <a:ea typeface="ＭＳ Ｐ明朝" panose="02020600040205080304" pitchFamily="18" charset="-128"/>
            </a:rPr>
            <a:t> line</a:t>
          </a:r>
          <a:endParaRPr lang="ja-JP" altLang="en-US" sz="1100">
            <a:solidFill>
              <a:srgbClr val="FF0000"/>
            </a:solidFill>
            <a:latin typeface="Palatino Linotype" panose="02040502050505030304" pitchFamily="18" charset="0"/>
            <a:ea typeface="ＭＳ Ｐ明朝" panose="02020600040205080304" pitchFamily="18" charset="-128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11</xdr:row>
      <xdr:rowOff>0</xdr:rowOff>
    </xdr:from>
    <xdr:to>
      <xdr:col>17</xdr:col>
      <xdr:colOff>0</xdr:colOff>
      <xdr:row>24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81A368FA-4270-474C-BDA6-7DC0B13635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11</xdr:row>
      <xdr:rowOff>0</xdr:rowOff>
    </xdr:from>
    <xdr:to>
      <xdr:col>25</xdr:col>
      <xdr:colOff>0</xdr:colOff>
      <xdr:row>24</xdr:row>
      <xdr:rowOff>3665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EFF1958D-4A8A-4DB0-A36F-E93D2BC5C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0.19722</cdr:x>
      <cdr:y>0.07385</cdr:y>
    </cdr:from>
    <cdr:to>
      <cdr:x>0.33055</cdr:x>
      <cdr:y>0.20308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19064C-F3FF-4913-B95C-06C11B82122B}"/>
            </a:ext>
          </a:extLst>
        </cdr:cNvPr>
        <cdr:cNvSpPr txBox="1"/>
      </cdr:nvSpPr>
      <cdr:spPr>
        <a:xfrm xmlns:a="http://schemas.openxmlformats.org/drawingml/2006/main">
          <a:off x="676279" y="228612"/>
          <a:ext cx="457188" cy="4000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Palatino Linotype" panose="02040502050505030304" pitchFamily="18" charset="0"/>
            </a:rPr>
            <a:t>No:</a:t>
          </a:r>
          <a:endParaRPr lang="ja-JP" altLang="en-US" sz="1100">
            <a:latin typeface="Palatino Linotype" panose="02040502050505030304" pitchFamily="18" charset="0"/>
          </a:endParaRPr>
        </a:p>
      </cdr:txBody>
    </cdr:sp>
  </cdr:relSizeAnchor>
  <cdr:relSizeAnchor xmlns:cdr="http://schemas.openxmlformats.org/drawingml/2006/chartDrawing">
    <cdr:from>
      <cdr:x>0.21111</cdr:x>
      <cdr:y>0.40308</cdr:y>
    </cdr:from>
    <cdr:to>
      <cdr:x>0.53889</cdr:x>
      <cdr:y>0.50769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532E01C-74B9-43A3-8A3D-3C1EAE09EB39}"/>
            </a:ext>
          </a:extLst>
        </cdr:cNvPr>
        <cdr:cNvSpPr txBox="1"/>
      </cdr:nvSpPr>
      <cdr:spPr>
        <a:xfrm xmlns:a="http://schemas.openxmlformats.org/drawingml/2006/main">
          <a:off x="723900" y="1247775"/>
          <a:ext cx="11239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Palatino Linotype" panose="02040502050505030304" pitchFamily="18" charset="0"/>
            </a:rPr>
            <a:t>Theoretical line</a:t>
          </a:r>
          <a:endParaRPr lang="ja-JP" altLang="en-US" sz="1100">
            <a:latin typeface="Palatino Linotype" panose="0204050205050503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V37"/>
  <sheetViews>
    <sheetView showGridLines="0" tabSelected="1" zoomScale="115" zoomScaleNormal="115" workbookViewId="0"/>
  </sheetViews>
  <sheetFormatPr defaultColWidth="9" defaultRowHeight="15" x14ac:dyDescent="0.25"/>
  <cols>
    <col min="1" max="2" width="9" style="6" customWidth="1"/>
    <col min="3" max="3" width="13" style="6" bestFit="1" customWidth="1"/>
    <col min="4" max="7" width="9" style="6" customWidth="1"/>
    <col min="8" max="21" width="9" style="6"/>
    <col min="22" max="22" width="9.5" style="6" bestFit="1" customWidth="1"/>
    <col min="23" max="16384" width="9" style="6"/>
  </cols>
  <sheetData>
    <row r="2" spans="2:22" x14ac:dyDescent="0.25">
      <c r="B2" s="10"/>
      <c r="C2" s="10"/>
      <c r="D2" s="10"/>
      <c r="E2" s="10"/>
      <c r="F2" s="10"/>
      <c r="G2" s="10"/>
    </row>
    <row r="3" spans="2:22" ht="18" x14ac:dyDescent="0.25">
      <c r="B3" s="16"/>
      <c r="C3" s="16"/>
      <c r="D3" s="38" t="s">
        <v>258</v>
      </c>
      <c r="E3" s="38"/>
      <c r="F3" s="38"/>
      <c r="G3" s="16"/>
    </row>
    <row r="4" spans="2:22" x14ac:dyDescent="0.25">
      <c r="B4" s="10"/>
      <c r="C4" s="10"/>
      <c r="D4" s="10" t="s">
        <v>256</v>
      </c>
      <c r="E4" s="10" t="s">
        <v>257</v>
      </c>
      <c r="F4" s="10" t="s">
        <v>259</v>
      </c>
      <c r="G4" s="10" t="s">
        <v>260</v>
      </c>
    </row>
    <row r="5" spans="2:22" x14ac:dyDescent="0.25">
      <c r="B5" s="25"/>
      <c r="C5" s="25">
        <v>1</v>
      </c>
      <c r="D5" s="9">
        <v>441.2</v>
      </c>
      <c r="E5" s="9">
        <v>84.1</v>
      </c>
      <c r="F5" s="9">
        <f>D5-E5</f>
        <v>357.1</v>
      </c>
      <c r="G5" s="12">
        <f>E5/D5</f>
        <v>0.19061650045330916</v>
      </c>
    </row>
    <row r="6" spans="2:22" x14ac:dyDescent="0.25">
      <c r="B6" s="25"/>
      <c r="C6" s="25">
        <v>2</v>
      </c>
      <c r="D6" s="9">
        <v>1727.8</v>
      </c>
      <c r="E6" s="9">
        <v>218.10000000000002</v>
      </c>
      <c r="F6" s="9">
        <f t="shared" ref="F6:F16" si="0">D6-E6</f>
        <v>1509.6999999999998</v>
      </c>
      <c r="G6" s="12">
        <f t="shared" ref="G6:G17" si="1">E6/D6</f>
        <v>0.12622988771848595</v>
      </c>
    </row>
    <row r="7" spans="2:22" x14ac:dyDescent="0.25">
      <c r="B7" s="25"/>
      <c r="C7" s="25">
        <v>3</v>
      </c>
      <c r="D7" s="9">
        <v>541.69999999999993</v>
      </c>
      <c r="E7" s="13">
        <v>13</v>
      </c>
      <c r="F7" s="9">
        <f t="shared" si="0"/>
        <v>528.69999999999993</v>
      </c>
      <c r="G7" s="12">
        <f t="shared" si="1"/>
        <v>2.3998523167805062E-2</v>
      </c>
      <c r="I7" s="28" t="s">
        <v>170</v>
      </c>
    </row>
    <row r="8" spans="2:22" x14ac:dyDescent="0.25">
      <c r="B8" s="25"/>
      <c r="C8" s="25">
        <v>4</v>
      </c>
      <c r="D8" s="9">
        <v>116.1</v>
      </c>
      <c r="E8" s="9">
        <v>138</v>
      </c>
      <c r="F8" s="9">
        <f t="shared" si="0"/>
        <v>-21.900000000000006</v>
      </c>
      <c r="G8" s="12">
        <f t="shared" si="1"/>
        <v>1.1886304909560723</v>
      </c>
    </row>
    <row r="9" spans="2:22" x14ac:dyDescent="0.25">
      <c r="B9" s="25"/>
      <c r="C9" s="25">
        <v>5</v>
      </c>
      <c r="D9" s="13">
        <v>13</v>
      </c>
      <c r="E9" s="13">
        <v>13</v>
      </c>
      <c r="F9" s="9">
        <f t="shared" si="0"/>
        <v>0</v>
      </c>
      <c r="G9" s="12">
        <f t="shared" si="1"/>
        <v>1</v>
      </c>
    </row>
    <row r="10" spans="2:22" x14ac:dyDescent="0.25">
      <c r="B10" s="25"/>
      <c r="C10" s="25">
        <v>6</v>
      </c>
      <c r="D10" s="9">
        <v>339</v>
      </c>
      <c r="E10" s="13">
        <v>13</v>
      </c>
      <c r="F10" s="9">
        <f t="shared" si="0"/>
        <v>326</v>
      </c>
      <c r="G10" s="12">
        <f t="shared" si="1"/>
        <v>3.8348082595870206E-2</v>
      </c>
      <c r="I10" s="29"/>
      <c r="J10" s="29" t="s">
        <v>3</v>
      </c>
      <c r="K10" s="29">
        <v>12</v>
      </c>
    </row>
    <row r="11" spans="2:22" x14ac:dyDescent="0.25">
      <c r="B11" s="25"/>
      <c r="C11" s="25">
        <v>7</v>
      </c>
      <c r="D11" s="9">
        <v>406.5</v>
      </c>
      <c r="E11" s="9">
        <v>32</v>
      </c>
      <c r="F11" s="9">
        <f t="shared" si="0"/>
        <v>374.5</v>
      </c>
      <c r="G11" s="12">
        <f t="shared" si="1"/>
        <v>7.8720787207872081E-2</v>
      </c>
      <c r="I11" s="30"/>
      <c r="J11" s="30" t="s">
        <v>171</v>
      </c>
      <c r="K11" s="30">
        <f>D17</f>
        <v>392.06666666666661</v>
      </c>
      <c r="V11" s="9"/>
    </row>
    <row r="12" spans="2:22" x14ac:dyDescent="0.25">
      <c r="B12" s="25"/>
      <c r="C12" s="25">
        <v>8</v>
      </c>
      <c r="D12" s="9">
        <v>382.2</v>
      </c>
      <c r="E12" s="13">
        <v>13</v>
      </c>
      <c r="F12" s="9">
        <f t="shared" si="0"/>
        <v>369.2</v>
      </c>
      <c r="G12" s="12">
        <f t="shared" si="1"/>
        <v>3.4013605442176874E-2</v>
      </c>
      <c r="I12" s="30"/>
      <c r="J12" s="30" t="s">
        <v>172</v>
      </c>
      <c r="K12" s="30">
        <f>E17</f>
        <v>48.016666666666673</v>
      </c>
      <c r="V12" s="9"/>
    </row>
    <row r="13" spans="2:22" x14ac:dyDescent="0.25">
      <c r="B13" s="25"/>
      <c r="C13" s="25">
        <v>9</v>
      </c>
      <c r="D13" s="13">
        <v>13</v>
      </c>
      <c r="E13" s="13">
        <v>13</v>
      </c>
      <c r="F13" s="9">
        <f t="shared" si="0"/>
        <v>0</v>
      </c>
      <c r="G13" s="12">
        <f t="shared" si="1"/>
        <v>1</v>
      </c>
      <c r="I13" s="30"/>
      <c r="J13" s="30" t="s">
        <v>173</v>
      </c>
      <c r="K13" s="30">
        <f>F17</f>
        <v>344.04999999999995</v>
      </c>
      <c r="V13" s="9"/>
    </row>
    <row r="14" spans="2:22" x14ac:dyDescent="0.25">
      <c r="B14" s="25"/>
      <c r="C14" s="25">
        <v>10</v>
      </c>
      <c r="D14" s="9">
        <v>222.1</v>
      </c>
      <c r="E14" s="13">
        <v>13</v>
      </c>
      <c r="F14" s="9">
        <f t="shared" si="0"/>
        <v>209.1</v>
      </c>
      <c r="G14" s="12">
        <f t="shared" si="1"/>
        <v>5.8532192705988292E-2</v>
      </c>
      <c r="I14" s="30"/>
      <c r="J14" s="30" t="s">
        <v>174</v>
      </c>
      <c r="K14" s="30">
        <f>D18</f>
        <v>456.39733752178017</v>
      </c>
      <c r="V14" s="9"/>
    </row>
    <row r="15" spans="2:22" x14ac:dyDescent="0.25">
      <c r="B15" s="25"/>
      <c r="C15" s="25">
        <v>11</v>
      </c>
      <c r="D15" s="9">
        <v>404.4</v>
      </c>
      <c r="E15" s="13">
        <v>13</v>
      </c>
      <c r="F15" s="9">
        <f t="shared" si="0"/>
        <v>391.4</v>
      </c>
      <c r="G15" s="12">
        <f t="shared" si="1"/>
        <v>3.2146389713155296E-2</v>
      </c>
      <c r="I15" s="30"/>
      <c r="J15" s="30" t="s">
        <v>175</v>
      </c>
      <c r="K15" s="30">
        <f>E18</f>
        <v>66.327847344334444</v>
      </c>
      <c r="V15" s="9"/>
    </row>
    <row r="16" spans="2:22" x14ac:dyDescent="0.25">
      <c r="B16" s="26"/>
      <c r="C16" s="26">
        <v>12</v>
      </c>
      <c r="D16" s="14">
        <v>97.8</v>
      </c>
      <c r="E16" s="27">
        <v>13</v>
      </c>
      <c r="F16" s="14">
        <f t="shared" si="0"/>
        <v>84.8</v>
      </c>
      <c r="G16" s="31">
        <f t="shared" si="1"/>
        <v>0.1329243353783231</v>
      </c>
      <c r="I16" s="30"/>
      <c r="J16" s="30" t="s">
        <v>176</v>
      </c>
      <c r="K16" s="30">
        <f>F18</f>
        <v>410.45602909225465</v>
      </c>
      <c r="V16" s="9"/>
    </row>
    <row r="17" spans="2:22" x14ac:dyDescent="0.25">
      <c r="C17" s="6" t="s">
        <v>254</v>
      </c>
      <c r="D17" s="9">
        <f>AVERAGE(D5:D16)</f>
        <v>392.06666666666661</v>
      </c>
      <c r="E17" s="9">
        <f>AVERAGE(E5:E16)</f>
        <v>48.016666666666673</v>
      </c>
      <c r="F17" s="9">
        <f>AVERAGE(F5:F16)</f>
        <v>344.04999999999995</v>
      </c>
      <c r="G17" s="12">
        <f t="shared" si="1"/>
        <v>0.12247066825369839</v>
      </c>
      <c r="I17" s="29"/>
      <c r="J17" s="29"/>
      <c r="K17" s="32">
        <v>0.05</v>
      </c>
      <c r="V17" s="9"/>
    </row>
    <row r="18" spans="2:22" x14ac:dyDescent="0.25">
      <c r="B18" s="10"/>
      <c r="C18" s="10" t="s">
        <v>255</v>
      </c>
      <c r="D18" s="14">
        <f>_xlfn.STDEV.S(D5:D16)</f>
        <v>456.39733752178017</v>
      </c>
      <c r="E18" s="14">
        <f>_xlfn.STDEV.S(E5:E16)</f>
        <v>66.327847344334444</v>
      </c>
      <c r="F18" s="14">
        <f>_xlfn.STDEV.S(F5:F16)</f>
        <v>410.45602909225465</v>
      </c>
      <c r="G18" s="10"/>
      <c r="V18" s="9"/>
    </row>
    <row r="19" spans="2:22" x14ac:dyDescent="0.25">
      <c r="J19" s="6" t="s">
        <v>177</v>
      </c>
      <c r="K19" s="9">
        <f>K$16/SQRT(K$10)</f>
        <v>118.48844944345905</v>
      </c>
    </row>
    <row r="20" spans="2:22" x14ac:dyDescent="0.25">
      <c r="I20" s="33"/>
      <c r="J20" s="6" t="s">
        <v>178</v>
      </c>
      <c r="K20" s="12">
        <f>K$13/K19</f>
        <v>2.903658555884602</v>
      </c>
    </row>
    <row r="21" spans="2:22" x14ac:dyDescent="0.25">
      <c r="D21" s="9"/>
      <c r="J21" s="6" t="s">
        <v>2</v>
      </c>
      <c r="K21" s="34">
        <f>K10-1</f>
        <v>11</v>
      </c>
    </row>
    <row r="22" spans="2:22" x14ac:dyDescent="0.25">
      <c r="J22" s="33"/>
      <c r="K22" s="12"/>
    </row>
    <row r="23" spans="2:22" x14ac:dyDescent="0.25">
      <c r="J23" s="33"/>
      <c r="K23" s="12"/>
    </row>
    <row r="24" spans="2:22" x14ac:dyDescent="0.25">
      <c r="B24" s="33"/>
      <c r="J24" s="33"/>
    </row>
    <row r="25" spans="2:22" x14ac:dyDescent="0.25">
      <c r="J25" s="33"/>
    </row>
    <row r="26" spans="2:22" x14ac:dyDescent="0.25">
      <c r="J26" s="33" t="s">
        <v>261</v>
      </c>
      <c r="K26" s="8">
        <f>2*TDIST(K$20,K$21,1)</f>
        <v>1.435089226965542E-2</v>
      </c>
    </row>
    <row r="27" spans="2:22" x14ac:dyDescent="0.25">
      <c r="J27" s="33"/>
    </row>
    <row r="28" spans="2:22" x14ac:dyDescent="0.25">
      <c r="J28" s="33"/>
    </row>
    <row r="29" spans="2:22" x14ac:dyDescent="0.25">
      <c r="E29" s="9">
        <v>1</v>
      </c>
      <c r="F29" s="9">
        <v>2</v>
      </c>
      <c r="G29" s="9">
        <v>3</v>
      </c>
      <c r="H29" s="9">
        <v>4</v>
      </c>
      <c r="I29" s="35">
        <v>5</v>
      </c>
      <c r="J29" s="35">
        <v>6</v>
      </c>
      <c r="K29" s="35">
        <v>7</v>
      </c>
      <c r="L29" s="9">
        <v>8</v>
      </c>
      <c r="M29" s="9">
        <v>9</v>
      </c>
      <c r="N29" s="9">
        <v>10</v>
      </c>
      <c r="O29" s="9">
        <v>11</v>
      </c>
      <c r="P29" s="9">
        <v>12</v>
      </c>
      <c r="Q29" s="6" t="s">
        <v>253</v>
      </c>
    </row>
    <row r="30" spans="2:22" x14ac:dyDescent="0.25">
      <c r="C30" s="6" t="s">
        <v>256</v>
      </c>
      <c r="D30" s="6">
        <v>1</v>
      </c>
      <c r="E30" s="9">
        <v>441.2</v>
      </c>
      <c r="F30" s="9">
        <v>1727.8</v>
      </c>
      <c r="G30" s="9">
        <v>541.69999999999993</v>
      </c>
      <c r="H30" s="9">
        <v>116.1</v>
      </c>
      <c r="I30" s="35">
        <v>13</v>
      </c>
      <c r="J30" s="35">
        <v>339</v>
      </c>
      <c r="K30" s="35">
        <v>406.5</v>
      </c>
      <c r="L30" s="9">
        <v>382.2</v>
      </c>
      <c r="M30" s="9">
        <v>13</v>
      </c>
      <c r="N30" s="9">
        <v>222.1</v>
      </c>
      <c r="O30" s="9">
        <v>404.4</v>
      </c>
      <c r="P30" s="9">
        <v>97.8</v>
      </c>
      <c r="Q30" s="9">
        <v>392.06666666666661</v>
      </c>
    </row>
    <row r="31" spans="2:22" x14ac:dyDescent="0.25">
      <c r="C31" s="6" t="s">
        <v>257</v>
      </c>
      <c r="D31" s="6">
        <v>2</v>
      </c>
      <c r="E31" s="9">
        <v>84.1</v>
      </c>
      <c r="F31" s="9">
        <v>218.10000000000002</v>
      </c>
      <c r="G31" s="9">
        <v>13</v>
      </c>
      <c r="H31" s="9">
        <v>138</v>
      </c>
      <c r="I31" s="9">
        <v>13</v>
      </c>
      <c r="J31" s="35">
        <v>13</v>
      </c>
      <c r="K31" s="9">
        <v>32</v>
      </c>
      <c r="L31" s="9">
        <v>13</v>
      </c>
      <c r="M31" s="9">
        <v>13</v>
      </c>
      <c r="N31" s="9">
        <v>13</v>
      </c>
      <c r="O31" s="9">
        <v>13</v>
      </c>
      <c r="P31" s="9">
        <v>13</v>
      </c>
      <c r="Q31" s="9">
        <v>48.016666666666673</v>
      </c>
    </row>
    <row r="32" spans="2:22" x14ac:dyDescent="0.25">
      <c r="J32" s="33"/>
      <c r="K32" s="36"/>
    </row>
    <row r="33" spans="2:11" x14ac:dyDescent="0.25">
      <c r="J33" s="33"/>
      <c r="K33" s="36"/>
    </row>
    <row r="34" spans="2:11" x14ac:dyDescent="0.25">
      <c r="J34" s="33"/>
    </row>
    <row r="35" spans="2:11" x14ac:dyDescent="0.25">
      <c r="E35" s="37"/>
      <c r="F35" s="12"/>
      <c r="G35" s="12"/>
    </row>
    <row r="36" spans="2:11" x14ac:dyDescent="0.25">
      <c r="E36" s="37"/>
      <c r="F36" s="12"/>
      <c r="G36" s="12"/>
    </row>
    <row r="37" spans="2:11" x14ac:dyDescent="0.25">
      <c r="B37" s="33"/>
    </row>
  </sheetData>
  <phoneticPr fontId="9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7"/>
  <sheetViews>
    <sheetView zoomScaleNormal="100" workbookViewId="0"/>
  </sheetViews>
  <sheetFormatPr defaultRowHeight="18.75" x14ac:dyDescent="0.4"/>
  <cols>
    <col min="6" max="6" width="10.75" customWidth="1"/>
  </cols>
  <sheetData>
    <row r="1" spans="1:6" x14ac:dyDescent="0.4">
      <c r="A1" s="6"/>
      <c r="B1" s="6"/>
      <c r="C1" s="6"/>
      <c r="D1" s="6"/>
      <c r="E1" s="6"/>
      <c r="F1" s="6"/>
    </row>
    <row r="2" spans="1:6" x14ac:dyDescent="0.4">
      <c r="A2" s="6"/>
      <c r="B2" s="6"/>
      <c r="C2" s="6"/>
      <c r="D2" s="6"/>
      <c r="E2" s="6"/>
      <c r="F2" s="6"/>
    </row>
    <row r="3" spans="1:6" x14ac:dyDescent="0.4">
      <c r="A3" s="6"/>
      <c r="B3" s="6"/>
      <c r="C3" s="39" t="s">
        <v>264</v>
      </c>
      <c r="D3" s="6" t="s">
        <v>105</v>
      </c>
      <c r="E3" s="6"/>
      <c r="F3" s="17"/>
    </row>
    <row r="4" spans="1:6" x14ac:dyDescent="0.4">
      <c r="A4" s="6"/>
      <c r="B4" s="6"/>
      <c r="C4" s="6" t="s">
        <v>262</v>
      </c>
      <c r="D4" s="6" t="s">
        <v>263</v>
      </c>
      <c r="E4" s="6"/>
      <c r="F4" s="6"/>
    </row>
    <row r="5" spans="1:6" x14ac:dyDescent="0.4">
      <c r="A5" s="6"/>
      <c r="B5" s="6">
        <v>1</v>
      </c>
      <c r="C5" s="9">
        <v>19337.950138504155</v>
      </c>
      <c r="D5" s="6">
        <v>0.25</v>
      </c>
      <c r="E5" s="6"/>
      <c r="F5" s="8"/>
    </row>
    <row r="6" spans="1:6" x14ac:dyDescent="0.4">
      <c r="A6" s="6"/>
      <c r="B6" s="6"/>
      <c r="C6" s="13">
        <v>13</v>
      </c>
      <c r="D6" s="6">
        <v>2.5</v>
      </c>
      <c r="E6" s="6"/>
      <c r="F6" s="8"/>
    </row>
    <row r="7" spans="1:6" x14ac:dyDescent="0.4">
      <c r="A7" s="6"/>
      <c r="B7" s="6"/>
      <c r="C7" s="13">
        <v>13</v>
      </c>
      <c r="D7" s="6">
        <v>7.5</v>
      </c>
      <c r="E7" s="6"/>
      <c r="F7" s="8"/>
    </row>
    <row r="8" spans="1:6" x14ac:dyDescent="0.4">
      <c r="A8" s="6"/>
      <c r="B8" s="6"/>
      <c r="C8" s="13">
        <v>13</v>
      </c>
      <c r="D8" s="6">
        <v>12.5</v>
      </c>
      <c r="E8" s="6"/>
      <c r="F8" s="8"/>
    </row>
    <row r="9" spans="1:6" x14ac:dyDescent="0.4">
      <c r="A9" s="6"/>
      <c r="B9" s="6"/>
      <c r="C9" s="13">
        <v>13</v>
      </c>
      <c r="D9" s="6">
        <v>17.5</v>
      </c>
      <c r="E9" s="6"/>
      <c r="F9" s="8"/>
    </row>
    <row r="10" spans="1:6" x14ac:dyDescent="0.4">
      <c r="A10" s="6"/>
      <c r="B10" s="6"/>
      <c r="C10" s="13">
        <v>13</v>
      </c>
      <c r="D10" s="6">
        <v>22.5</v>
      </c>
      <c r="E10" s="6"/>
      <c r="F10" s="8"/>
    </row>
    <row r="11" spans="1:6" x14ac:dyDescent="0.4">
      <c r="A11" s="6"/>
      <c r="B11" s="6"/>
      <c r="C11" s="9">
        <v>19.390581717451521</v>
      </c>
      <c r="D11" s="6">
        <v>27.5</v>
      </c>
      <c r="E11" s="6"/>
      <c r="F11" s="8"/>
    </row>
    <row r="12" spans="1:6" x14ac:dyDescent="0.4">
      <c r="A12" s="6"/>
      <c r="B12" s="6"/>
      <c r="C12" s="13">
        <v>13</v>
      </c>
      <c r="D12" s="6">
        <v>32.5</v>
      </c>
      <c r="E12" s="6"/>
      <c r="F12" s="8"/>
    </row>
    <row r="13" spans="1:6" x14ac:dyDescent="0.4">
      <c r="A13" s="6"/>
      <c r="B13" s="6"/>
      <c r="C13" s="13">
        <v>13</v>
      </c>
      <c r="D13" s="6">
        <v>37.5</v>
      </c>
      <c r="E13" s="6"/>
      <c r="F13" s="8"/>
    </row>
    <row r="14" spans="1:6" x14ac:dyDescent="0.4">
      <c r="A14" s="6"/>
      <c r="B14" s="6"/>
      <c r="C14" s="6"/>
      <c r="D14" s="6">
        <v>42.5</v>
      </c>
      <c r="E14" s="6"/>
      <c r="F14" s="8"/>
    </row>
    <row r="15" spans="1:6" x14ac:dyDescent="0.4">
      <c r="A15" s="6"/>
      <c r="B15" s="6"/>
      <c r="C15" s="6"/>
      <c r="D15" s="6">
        <v>47.5</v>
      </c>
      <c r="E15" s="6"/>
      <c r="F15" s="8"/>
    </row>
    <row r="16" spans="1:6" x14ac:dyDescent="0.4">
      <c r="A16" s="6"/>
      <c r="B16" s="6"/>
      <c r="C16" s="6"/>
      <c r="D16" s="6"/>
      <c r="E16" s="6"/>
      <c r="F16" s="6"/>
    </row>
    <row r="17" spans="1:6" x14ac:dyDescent="0.4">
      <c r="A17" s="6"/>
      <c r="B17" s="6"/>
      <c r="C17" s="6"/>
      <c r="D17" s="12"/>
      <c r="E17" s="6"/>
      <c r="F17" s="6"/>
    </row>
    <row r="18" spans="1:6" x14ac:dyDescent="0.4">
      <c r="A18" s="6"/>
      <c r="B18" s="6"/>
      <c r="C18" s="6"/>
      <c r="D18" s="6"/>
      <c r="E18" s="6"/>
      <c r="F18" s="6"/>
    </row>
    <row r="19" spans="1:6" x14ac:dyDescent="0.4">
      <c r="A19" s="6"/>
      <c r="B19" s="6"/>
      <c r="C19" s="39" t="s">
        <v>264</v>
      </c>
      <c r="D19" s="6" t="s">
        <v>84</v>
      </c>
      <c r="E19" s="6"/>
      <c r="F19" s="17"/>
    </row>
    <row r="20" spans="1:6" x14ac:dyDescent="0.4">
      <c r="A20" s="6"/>
      <c r="B20" s="6"/>
      <c r="C20" s="6" t="s">
        <v>262</v>
      </c>
      <c r="D20" s="6" t="s">
        <v>263</v>
      </c>
      <c r="E20" s="6"/>
      <c r="F20" s="6"/>
    </row>
    <row r="21" spans="1:6" x14ac:dyDescent="0.4">
      <c r="A21" s="6"/>
      <c r="B21" s="6">
        <v>2</v>
      </c>
      <c r="C21" s="9">
        <v>3391.9667590027702</v>
      </c>
      <c r="D21" s="6">
        <v>0.25</v>
      </c>
      <c r="E21" s="6"/>
      <c r="F21" s="8"/>
    </row>
    <row r="22" spans="1:6" x14ac:dyDescent="0.4">
      <c r="A22" s="6"/>
      <c r="B22" s="6"/>
      <c r="C22" s="9">
        <v>45.70637119113573</v>
      </c>
      <c r="D22" s="6">
        <v>2.5</v>
      </c>
      <c r="E22" s="6"/>
      <c r="F22" s="8"/>
    </row>
    <row r="23" spans="1:6" x14ac:dyDescent="0.4">
      <c r="A23" s="6"/>
      <c r="B23" s="6"/>
      <c r="C23" s="9">
        <v>54.709141274238227</v>
      </c>
      <c r="D23" s="6">
        <v>7.5</v>
      </c>
      <c r="E23" s="6"/>
      <c r="F23" s="8"/>
    </row>
    <row r="24" spans="1:6" x14ac:dyDescent="0.4">
      <c r="A24" s="6"/>
      <c r="B24" s="6"/>
      <c r="C24" s="9">
        <v>583.10249307479228</v>
      </c>
      <c r="D24" s="6">
        <v>12.5</v>
      </c>
      <c r="E24" s="6"/>
      <c r="F24" s="8"/>
    </row>
    <row r="25" spans="1:6" x14ac:dyDescent="0.4">
      <c r="A25" s="6"/>
      <c r="B25" s="6"/>
      <c r="C25" s="9">
        <v>799.16897506925216</v>
      </c>
      <c r="D25" s="6">
        <v>17.5</v>
      </c>
      <c r="E25" s="6"/>
      <c r="F25" s="8"/>
    </row>
    <row r="26" spans="1:6" x14ac:dyDescent="0.4">
      <c r="A26" s="6"/>
      <c r="B26" s="6"/>
      <c r="C26" s="9">
        <v>444.59833795013844</v>
      </c>
      <c r="D26" s="6">
        <v>22.5</v>
      </c>
      <c r="E26" s="6"/>
      <c r="F26" s="8"/>
    </row>
    <row r="27" spans="1:6" x14ac:dyDescent="0.4">
      <c r="A27" s="6"/>
      <c r="B27" s="6"/>
      <c r="C27" s="9">
        <v>123.96121883656508</v>
      </c>
      <c r="D27" s="6">
        <v>27.5</v>
      </c>
      <c r="E27" s="6"/>
      <c r="F27" s="8"/>
    </row>
    <row r="28" spans="1:6" x14ac:dyDescent="0.4">
      <c r="A28" s="6"/>
      <c r="B28" s="6"/>
      <c r="C28" s="9">
        <v>660.66481994459832</v>
      </c>
      <c r="D28" s="6">
        <v>32.5</v>
      </c>
      <c r="E28" s="6"/>
      <c r="F28" s="8"/>
    </row>
    <row r="29" spans="1:6" x14ac:dyDescent="0.4">
      <c r="A29" s="6"/>
      <c r="B29" s="6"/>
      <c r="C29" s="9">
        <v>608.03324099722988</v>
      </c>
      <c r="D29" s="6">
        <v>37.5</v>
      </c>
      <c r="E29" s="6"/>
      <c r="F29" s="8"/>
    </row>
    <row r="30" spans="1:6" x14ac:dyDescent="0.4">
      <c r="A30" s="6"/>
      <c r="B30" s="6"/>
      <c r="C30" s="9">
        <v>107.34072022160665</v>
      </c>
      <c r="D30" s="6">
        <v>42.5</v>
      </c>
      <c r="E30" s="6"/>
      <c r="F30" s="8"/>
    </row>
    <row r="31" spans="1:6" x14ac:dyDescent="0.4">
      <c r="A31" s="6"/>
      <c r="B31" s="6"/>
      <c r="C31" s="13">
        <v>13</v>
      </c>
      <c r="D31" s="6">
        <v>47.5</v>
      </c>
      <c r="E31" s="6"/>
      <c r="F31" s="8"/>
    </row>
    <row r="32" spans="1:6" x14ac:dyDescent="0.4">
      <c r="A32" s="6"/>
      <c r="B32" s="6"/>
      <c r="C32" s="6"/>
      <c r="D32" s="6"/>
      <c r="E32" s="6"/>
      <c r="F32" s="6"/>
    </row>
    <row r="33" spans="1:6" x14ac:dyDescent="0.4">
      <c r="A33" s="6"/>
      <c r="B33" s="6"/>
      <c r="C33" s="6"/>
      <c r="D33" s="12"/>
      <c r="E33" s="6"/>
      <c r="F33" s="6"/>
    </row>
    <row r="34" spans="1:6" x14ac:dyDescent="0.4">
      <c r="A34" s="6"/>
      <c r="B34" s="6"/>
      <c r="C34" s="6"/>
      <c r="D34" s="6"/>
      <c r="E34" s="6"/>
      <c r="F34" s="6"/>
    </row>
    <row r="35" spans="1:6" x14ac:dyDescent="0.4">
      <c r="A35" s="6"/>
      <c r="B35" s="6"/>
      <c r="C35" s="39" t="s">
        <v>264</v>
      </c>
      <c r="D35" s="6" t="s">
        <v>84</v>
      </c>
      <c r="E35" s="6"/>
      <c r="F35" s="17"/>
    </row>
    <row r="36" spans="1:6" x14ac:dyDescent="0.4">
      <c r="A36" s="6"/>
      <c r="B36" s="6"/>
      <c r="C36" s="6" t="s">
        <v>262</v>
      </c>
      <c r="D36" s="6" t="s">
        <v>263</v>
      </c>
      <c r="E36" s="6"/>
      <c r="F36" s="6"/>
    </row>
    <row r="37" spans="1:6" x14ac:dyDescent="0.4">
      <c r="A37" s="6"/>
      <c r="B37" s="6">
        <v>3</v>
      </c>
      <c r="C37" s="9">
        <v>615.65096952908596</v>
      </c>
      <c r="D37" s="6">
        <v>0.25</v>
      </c>
      <c r="E37" s="6"/>
      <c r="F37" s="8"/>
    </row>
    <row r="38" spans="1:6" x14ac:dyDescent="0.4">
      <c r="A38" s="6"/>
      <c r="B38" s="6"/>
      <c r="C38" s="9">
        <v>528.39335180055411</v>
      </c>
      <c r="D38" s="6">
        <v>2.5</v>
      </c>
      <c r="E38" s="6"/>
      <c r="F38" s="8"/>
    </row>
    <row r="39" spans="1:6" x14ac:dyDescent="0.4">
      <c r="A39" s="6"/>
      <c r="B39" s="6"/>
      <c r="C39" s="13">
        <v>13</v>
      </c>
      <c r="D39" s="6">
        <v>7.5</v>
      </c>
      <c r="E39" s="6"/>
      <c r="F39" s="8"/>
    </row>
    <row r="40" spans="1:6" x14ac:dyDescent="0.4">
      <c r="A40" s="6"/>
      <c r="B40" s="6"/>
      <c r="C40" s="13">
        <v>13</v>
      </c>
      <c r="D40" s="6">
        <v>12.5</v>
      </c>
      <c r="E40" s="6"/>
      <c r="F40" s="8"/>
    </row>
    <row r="41" spans="1:6" x14ac:dyDescent="0.4">
      <c r="A41" s="6"/>
      <c r="B41" s="6"/>
      <c r="C41" s="13">
        <v>13</v>
      </c>
      <c r="D41" s="6">
        <v>17.5</v>
      </c>
      <c r="E41" s="6"/>
      <c r="F41" s="8"/>
    </row>
    <row r="42" spans="1:6" x14ac:dyDescent="0.4">
      <c r="A42" s="6"/>
      <c r="B42" s="6"/>
      <c r="C42" s="13">
        <v>13</v>
      </c>
      <c r="D42" s="6">
        <v>22.5</v>
      </c>
      <c r="E42" s="6"/>
      <c r="F42" s="8"/>
    </row>
    <row r="43" spans="1:6" x14ac:dyDescent="0.4">
      <c r="A43" s="6"/>
      <c r="B43" s="6"/>
      <c r="C43" s="13">
        <v>13</v>
      </c>
      <c r="D43" s="6">
        <v>27.5</v>
      </c>
      <c r="E43" s="6"/>
      <c r="F43" s="8"/>
    </row>
    <row r="44" spans="1:6" x14ac:dyDescent="0.4">
      <c r="A44" s="6"/>
      <c r="B44" s="6"/>
      <c r="C44" s="13">
        <v>13</v>
      </c>
      <c r="D44" s="6">
        <v>32.5</v>
      </c>
      <c r="E44" s="6"/>
      <c r="F44" s="8"/>
    </row>
    <row r="45" spans="1:6" x14ac:dyDescent="0.4">
      <c r="A45" s="6"/>
      <c r="B45" s="6"/>
      <c r="C45" s="13">
        <v>13</v>
      </c>
      <c r="D45" s="6">
        <v>37.5</v>
      </c>
      <c r="E45" s="6"/>
      <c r="F45" s="8"/>
    </row>
    <row r="46" spans="1:6" x14ac:dyDescent="0.4">
      <c r="A46" s="6"/>
      <c r="B46" s="6"/>
      <c r="C46" s="13">
        <v>13</v>
      </c>
      <c r="D46" s="6">
        <v>42.5</v>
      </c>
      <c r="E46" s="6"/>
      <c r="F46" s="8"/>
    </row>
    <row r="47" spans="1:6" x14ac:dyDescent="0.4">
      <c r="A47" s="6"/>
      <c r="B47" s="6"/>
      <c r="C47" s="13">
        <v>13</v>
      </c>
      <c r="D47" s="6">
        <v>47.5</v>
      </c>
      <c r="E47" s="6"/>
      <c r="F47" s="8"/>
    </row>
    <row r="48" spans="1:6" x14ac:dyDescent="0.4">
      <c r="A48" s="6"/>
      <c r="B48" s="6"/>
      <c r="C48" s="6"/>
      <c r="D48" s="6"/>
      <c r="E48" s="6"/>
      <c r="F48" s="6"/>
    </row>
    <row r="49" spans="1:10" x14ac:dyDescent="0.4">
      <c r="A49" s="6"/>
      <c r="B49" s="6"/>
      <c r="C49" s="6"/>
      <c r="D49" s="6"/>
      <c r="E49" s="6"/>
      <c r="F49" s="6"/>
    </row>
    <row r="50" spans="1:10" x14ac:dyDescent="0.4">
      <c r="A50" s="6"/>
      <c r="B50" s="6"/>
      <c r="C50" s="6"/>
      <c r="D50" s="6"/>
      <c r="E50" s="6"/>
      <c r="F50" s="6"/>
    </row>
    <row r="51" spans="1:10" x14ac:dyDescent="0.4">
      <c r="A51" s="6"/>
      <c r="B51" s="6"/>
      <c r="C51" s="6" t="s">
        <v>234</v>
      </c>
      <c r="D51" s="6"/>
      <c r="E51" s="6"/>
      <c r="F51" s="6"/>
    </row>
    <row r="52" spans="1:10" x14ac:dyDescent="0.4">
      <c r="A52" s="6"/>
      <c r="B52" s="6"/>
      <c r="C52" s="39" t="s">
        <v>264</v>
      </c>
      <c r="D52" s="39" t="s">
        <v>264</v>
      </c>
      <c r="E52" s="39" t="s">
        <v>264</v>
      </c>
      <c r="F52" s="17" t="s">
        <v>122</v>
      </c>
    </row>
    <row r="53" spans="1:10" x14ac:dyDescent="0.4">
      <c r="A53" s="6"/>
      <c r="B53" s="6"/>
      <c r="C53" s="6" t="s">
        <v>267</v>
      </c>
      <c r="D53" s="6" t="s">
        <v>265</v>
      </c>
      <c r="E53" s="6" t="s">
        <v>266</v>
      </c>
      <c r="F53" s="6" t="s">
        <v>268</v>
      </c>
    </row>
    <row r="54" spans="1:10" x14ac:dyDescent="0.4">
      <c r="A54" s="6"/>
      <c r="B54" s="25" t="s">
        <v>110</v>
      </c>
      <c r="C54" s="9">
        <v>4919.3000000000011</v>
      </c>
      <c r="D54" s="9">
        <v>114.7</v>
      </c>
      <c r="E54" s="9">
        <f t="shared" ref="E54:E65" si="0">C54+D54</f>
        <v>5034.0000000000009</v>
      </c>
      <c r="F54" s="7">
        <f>C54/E54*100</f>
        <v>97.721493841875258</v>
      </c>
      <c r="I54" s="3"/>
      <c r="J54" s="3"/>
    </row>
    <row r="55" spans="1:10" x14ac:dyDescent="0.4">
      <c r="A55" s="6"/>
      <c r="B55" s="25" t="s">
        <v>111</v>
      </c>
      <c r="C55" s="9">
        <v>6418.6</v>
      </c>
      <c r="D55" s="9">
        <v>19.099999999999998</v>
      </c>
      <c r="E55" s="9">
        <f t="shared" si="0"/>
        <v>6437.7000000000007</v>
      </c>
      <c r="F55" s="7">
        <f t="shared" ref="F55:F65" si="1">C55/E55*100</f>
        <v>99.703310188421327</v>
      </c>
      <c r="I55" s="3"/>
      <c r="J55" s="3"/>
    </row>
    <row r="56" spans="1:10" x14ac:dyDescent="0.4">
      <c r="A56" s="6"/>
      <c r="B56" s="25" t="s">
        <v>112</v>
      </c>
      <c r="C56" s="9">
        <v>4158.8999999999996</v>
      </c>
      <c r="D56" s="9">
        <v>3.6</v>
      </c>
      <c r="E56" s="9">
        <f t="shared" si="0"/>
        <v>4162.5</v>
      </c>
      <c r="F56" s="7">
        <f t="shared" si="1"/>
        <v>99.913513513513507</v>
      </c>
      <c r="I56" s="3"/>
      <c r="J56" s="3"/>
    </row>
    <row r="57" spans="1:10" x14ac:dyDescent="0.4">
      <c r="A57" s="6"/>
      <c r="B57" s="25" t="s">
        <v>113</v>
      </c>
      <c r="C57" s="9">
        <v>4251.1000000000004</v>
      </c>
      <c r="D57" s="9">
        <v>151.60000000000002</v>
      </c>
      <c r="E57" s="9">
        <f t="shared" si="0"/>
        <v>4402.7000000000007</v>
      </c>
      <c r="F57" s="7">
        <f t="shared" si="1"/>
        <v>96.556658414154938</v>
      </c>
      <c r="I57" s="3"/>
      <c r="J57" s="3"/>
    </row>
    <row r="58" spans="1:10" x14ac:dyDescent="0.4">
      <c r="A58" s="6"/>
      <c r="B58" s="25" t="s">
        <v>114</v>
      </c>
      <c r="C58" s="9">
        <v>10977.7</v>
      </c>
      <c r="D58" s="9">
        <v>36.6</v>
      </c>
      <c r="E58" s="9">
        <f t="shared" si="0"/>
        <v>11014.300000000001</v>
      </c>
      <c r="F58" s="7">
        <f t="shared" si="1"/>
        <v>99.667704711148232</v>
      </c>
      <c r="I58" s="3"/>
      <c r="J58" s="3"/>
    </row>
    <row r="59" spans="1:10" x14ac:dyDescent="0.4">
      <c r="A59" s="6"/>
      <c r="B59" s="25" t="s">
        <v>115</v>
      </c>
      <c r="C59" s="9">
        <v>5013.5000000000009</v>
      </c>
      <c r="D59" s="9">
        <v>46.300000000000004</v>
      </c>
      <c r="E59" s="9">
        <f t="shared" si="0"/>
        <v>5059.8000000000011</v>
      </c>
      <c r="F59" s="7">
        <f t="shared" si="1"/>
        <v>99.084944068935528</v>
      </c>
      <c r="I59" s="3"/>
      <c r="J59" s="3"/>
    </row>
    <row r="60" spans="1:10" x14ac:dyDescent="0.4">
      <c r="A60" s="6"/>
      <c r="B60" s="25" t="s">
        <v>116</v>
      </c>
      <c r="C60" s="9">
        <v>1345.8999999999999</v>
      </c>
      <c r="D60" s="9">
        <v>43</v>
      </c>
      <c r="E60" s="9">
        <f t="shared" si="0"/>
        <v>1388.8999999999999</v>
      </c>
      <c r="F60" s="7">
        <f t="shared" si="1"/>
        <v>96.904024767801857</v>
      </c>
      <c r="I60" s="3"/>
      <c r="J60" s="3"/>
    </row>
    <row r="61" spans="1:10" x14ac:dyDescent="0.4">
      <c r="A61" s="6"/>
      <c r="B61" s="25" t="s">
        <v>117</v>
      </c>
      <c r="C61" s="9">
        <v>5729.0999999999995</v>
      </c>
      <c r="D61" s="9">
        <v>39.699999999999996</v>
      </c>
      <c r="E61" s="9">
        <f t="shared" si="0"/>
        <v>5768.7999999999993</v>
      </c>
      <c r="F61" s="7">
        <f t="shared" si="1"/>
        <v>99.311815282207732</v>
      </c>
      <c r="I61" s="3"/>
      <c r="J61" s="3"/>
    </row>
    <row r="62" spans="1:10" x14ac:dyDescent="0.4">
      <c r="A62" s="6"/>
      <c r="B62" s="25" t="s">
        <v>118</v>
      </c>
      <c r="C62" s="9">
        <v>1531.1</v>
      </c>
      <c r="D62" s="9">
        <v>17.699999999999996</v>
      </c>
      <c r="E62" s="9">
        <f t="shared" si="0"/>
        <v>1548.8</v>
      </c>
      <c r="F62" s="7">
        <f t="shared" si="1"/>
        <v>98.857179752066116</v>
      </c>
      <c r="I62" s="3"/>
      <c r="J62" s="3"/>
    </row>
    <row r="63" spans="1:10" x14ac:dyDescent="0.4">
      <c r="A63" s="6"/>
      <c r="B63" s="25" t="s">
        <v>119</v>
      </c>
      <c r="C63" s="9">
        <v>755.80000000000007</v>
      </c>
      <c r="D63" s="9">
        <v>108.2</v>
      </c>
      <c r="E63" s="9">
        <f t="shared" si="0"/>
        <v>864.00000000000011</v>
      </c>
      <c r="F63" s="7">
        <f t="shared" si="1"/>
        <v>87.476851851851848</v>
      </c>
      <c r="I63" s="3"/>
      <c r="J63" s="3"/>
    </row>
    <row r="64" spans="1:10" x14ac:dyDescent="0.4">
      <c r="A64" s="6"/>
      <c r="B64" s="25" t="s">
        <v>120</v>
      </c>
      <c r="C64" s="9">
        <v>659.1</v>
      </c>
      <c r="D64" s="9">
        <v>12</v>
      </c>
      <c r="E64" s="9">
        <f t="shared" si="0"/>
        <v>671.1</v>
      </c>
      <c r="F64" s="7">
        <f t="shared" si="1"/>
        <v>98.211890925346452</v>
      </c>
      <c r="I64" s="3"/>
      <c r="J64" s="3"/>
    </row>
    <row r="65" spans="1:10" x14ac:dyDescent="0.4">
      <c r="A65" s="6"/>
      <c r="B65" s="25" t="s">
        <v>121</v>
      </c>
      <c r="C65" s="9">
        <v>2260.2000000000003</v>
      </c>
      <c r="D65" s="9">
        <v>11.6</v>
      </c>
      <c r="E65" s="9">
        <f t="shared" si="0"/>
        <v>2271.8000000000002</v>
      </c>
      <c r="F65" s="7">
        <f t="shared" si="1"/>
        <v>99.489391671802096</v>
      </c>
      <c r="I65" s="3"/>
      <c r="J65" s="3"/>
    </row>
    <row r="66" spans="1:10" x14ac:dyDescent="0.4">
      <c r="A66" s="6"/>
      <c r="B66" s="25"/>
      <c r="C66" s="9"/>
      <c r="D66" s="9"/>
      <c r="E66" s="9"/>
      <c r="F66" s="7"/>
      <c r="I66" s="3"/>
      <c r="J66" s="3"/>
    </row>
    <row r="67" spans="1:10" x14ac:dyDescent="0.4">
      <c r="A67" s="6"/>
      <c r="B67" s="25"/>
      <c r="C67" s="6"/>
      <c r="D67" s="7"/>
      <c r="E67" s="6"/>
      <c r="F67" s="6"/>
    </row>
    <row r="68" spans="1:10" x14ac:dyDescent="0.4">
      <c r="A68" s="6"/>
      <c r="B68" s="25"/>
      <c r="C68" s="6"/>
      <c r="D68" s="7"/>
      <c r="E68" s="6"/>
      <c r="F68" s="6"/>
    </row>
    <row r="69" spans="1:10" x14ac:dyDescent="0.4">
      <c r="A69" s="6"/>
      <c r="B69" s="25"/>
      <c r="C69" s="6"/>
      <c r="D69" s="6"/>
      <c r="E69" s="6"/>
      <c r="F69" s="7"/>
    </row>
    <row r="70" spans="1:10" x14ac:dyDescent="0.4">
      <c r="A70" s="6"/>
      <c r="B70" s="6"/>
      <c r="C70" s="6"/>
      <c r="D70" s="6"/>
      <c r="E70" s="6"/>
      <c r="F70" s="6"/>
    </row>
    <row r="71" spans="1:10" x14ac:dyDescent="0.4">
      <c r="A71" s="6"/>
      <c r="B71" s="6"/>
      <c r="C71" s="6" t="s">
        <v>235</v>
      </c>
      <c r="D71" s="6"/>
      <c r="E71" s="6"/>
      <c r="F71" s="6"/>
    </row>
    <row r="72" spans="1:10" x14ac:dyDescent="0.4">
      <c r="A72" s="6"/>
      <c r="B72" s="6"/>
      <c r="C72" s="39" t="s">
        <v>264</v>
      </c>
      <c r="D72" s="39" t="s">
        <v>264</v>
      </c>
      <c r="E72" s="39" t="s">
        <v>264</v>
      </c>
      <c r="F72" s="17" t="s">
        <v>0</v>
      </c>
    </row>
    <row r="73" spans="1:10" x14ac:dyDescent="0.4">
      <c r="A73" s="6"/>
      <c r="B73" s="6"/>
      <c r="C73" s="6" t="s">
        <v>267</v>
      </c>
      <c r="D73" s="6" t="s">
        <v>265</v>
      </c>
      <c r="E73" s="6" t="s">
        <v>266</v>
      </c>
      <c r="F73" s="6" t="s">
        <v>268</v>
      </c>
    </row>
    <row r="74" spans="1:10" x14ac:dyDescent="0.4">
      <c r="A74" s="6"/>
      <c r="B74" s="25" t="s">
        <v>110</v>
      </c>
      <c r="C74" s="9">
        <v>35395.299999999996</v>
      </c>
      <c r="D74" s="9">
        <v>2418.6</v>
      </c>
      <c r="E74" s="9">
        <f t="shared" ref="E74:E85" si="2">C74+D74</f>
        <v>37813.899999999994</v>
      </c>
      <c r="F74" s="7">
        <f>C74/E74*100</f>
        <v>93.603939292165052</v>
      </c>
    </row>
    <row r="75" spans="1:10" x14ac:dyDescent="0.4">
      <c r="A75" s="6"/>
      <c r="B75" s="25" t="s">
        <v>111</v>
      </c>
      <c r="C75" s="9">
        <v>15998.699999999999</v>
      </c>
      <c r="D75" s="9">
        <v>891.8</v>
      </c>
      <c r="E75" s="9">
        <f t="shared" si="2"/>
        <v>16890.5</v>
      </c>
      <c r="F75" s="7">
        <f t="shared" ref="F75:F85" si="3">C75/E75*100</f>
        <v>94.720108936976402</v>
      </c>
    </row>
    <row r="76" spans="1:10" x14ac:dyDescent="0.4">
      <c r="A76" s="6"/>
      <c r="B76" s="25" t="s">
        <v>112</v>
      </c>
      <c r="C76" s="9">
        <v>45279.3</v>
      </c>
      <c r="D76" s="9">
        <v>991.5</v>
      </c>
      <c r="E76" s="9">
        <f t="shared" si="2"/>
        <v>46270.8</v>
      </c>
      <c r="F76" s="7">
        <f t="shared" si="3"/>
        <v>97.857179906117892</v>
      </c>
    </row>
    <row r="77" spans="1:10" x14ac:dyDescent="0.4">
      <c r="A77" s="6"/>
      <c r="B77" s="25" t="s">
        <v>113</v>
      </c>
      <c r="C77" s="9">
        <v>40090.5</v>
      </c>
      <c r="D77" s="9">
        <v>1147.2</v>
      </c>
      <c r="E77" s="9">
        <f t="shared" si="2"/>
        <v>41237.699999999997</v>
      </c>
      <c r="F77" s="7">
        <f t="shared" si="3"/>
        <v>97.218079572818084</v>
      </c>
    </row>
    <row r="78" spans="1:10" x14ac:dyDescent="0.4">
      <c r="A78" s="6"/>
      <c r="B78" s="25" t="s">
        <v>114</v>
      </c>
      <c r="C78" s="9">
        <v>2521.3000000000002</v>
      </c>
      <c r="D78" s="9">
        <v>53.1</v>
      </c>
      <c r="E78" s="9">
        <f t="shared" si="2"/>
        <v>2574.4</v>
      </c>
      <c r="F78" s="7">
        <f t="shared" si="3"/>
        <v>97.937383467992547</v>
      </c>
    </row>
    <row r="79" spans="1:10" x14ac:dyDescent="0.4">
      <c r="A79" s="6"/>
      <c r="B79" s="25" t="s">
        <v>115</v>
      </c>
      <c r="C79" s="9">
        <v>640.80000000000007</v>
      </c>
      <c r="D79" s="9">
        <v>183.5</v>
      </c>
      <c r="E79" s="9">
        <f t="shared" si="2"/>
        <v>824.30000000000007</v>
      </c>
      <c r="F79" s="7">
        <f t="shared" si="3"/>
        <v>77.738687371102756</v>
      </c>
    </row>
    <row r="80" spans="1:10" x14ac:dyDescent="0.4">
      <c r="A80" s="6"/>
      <c r="B80" s="25" t="s">
        <v>116</v>
      </c>
      <c r="C80" s="9">
        <v>559.9</v>
      </c>
      <c r="D80" s="9">
        <v>151.19999999999999</v>
      </c>
      <c r="E80" s="9">
        <f t="shared" si="2"/>
        <v>711.09999999999991</v>
      </c>
      <c r="F80" s="7">
        <f t="shared" si="3"/>
        <v>78.73716776824638</v>
      </c>
    </row>
    <row r="81" spans="1:6" x14ac:dyDescent="0.4">
      <c r="A81" s="6"/>
      <c r="B81" s="25" t="s">
        <v>117</v>
      </c>
      <c r="C81" s="9">
        <v>753.19999999999993</v>
      </c>
      <c r="D81" s="9">
        <v>19.900000000000002</v>
      </c>
      <c r="E81" s="9">
        <f t="shared" si="2"/>
        <v>773.09999999999991</v>
      </c>
      <c r="F81" s="7">
        <f t="shared" si="3"/>
        <v>97.425947484154705</v>
      </c>
    </row>
    <row r="82" spans="1:6" x14ac:dyDescent="0.4">
      <c r="A82" s="6"/>
      <c r="B82" s="25" t="s">
        <v>118</v>
      </c>
      <c r="C82" s="9">
        <v>1207.1000000000001</v>
      </c>
      <c r="D82" s="9">
        <v>89.2</v>
      </c>
      <c r="E82" s="9">
        <f t="shared" si="2"/>
        <v>1296.3000000000002</v>
      </c>
      <c r="F82" s="7">
        <f t="shared" si="3"/>
        <v>93.118876803209133</v>
      </c>
    </row>
    <row r="83" spans="1:6" x14ac:dyDescent="0.4">
      <c r="A83" s="6"/>
      <c r="B83" s="25" t="s">
        <v>119</v>
      </c>
      <c r="C83" s="9">
        <v>1513.7</v>
      </c>
      <c r="D83" s="9">
        <v>410.4</v>
      </c>
      <c r="E83" s="9">
        <f t="shared" si="2"/>
        <v>1924.1</v>
      </c>
      <c r="F83" s="7">
        <f t="shared" si="3"/>
        <v>78.670547268852971</v>
      </c>
    </row>
    <row r="84" spans="1:6" x14ac:dyDescent="0.4">
      <c r="A84" s="6"/>
      <c r="B84" s="25" t="s">
        <v>120</v>
      </c>
      <c r="C84" s="9">
        <v>429.8</v>
      </c>
      <c r="D84" s="9">
        <v>188.5</v>
      </c>
      <c r="E84" s="9">
        <f t="shared" si="2"/>
        <v>618.29999999999995</v>
      </c>
      <c r="F84" s="7">
        <f t="shared" si="3"/>
        <v>69.513181303574328</v>
      </c>
    </row>
    <row r="85" spans="1:6" x14ac:dyDescent="0.4">
      <c r="A85" s="6"/>
      <c r="B85" s="25" t="s">
        <v>121</v>
      </c>
      <c r="C85" s="9">
        <v>1263.4999999999998</v>
      </c>
      <c r="D85" s="9">
        <v>183.7</v>
      </c>
      <c r="E85" s="9">
        <f t="shared" si="2"/>
        <v>1447.1999999999998</v>
      </c>
      <c r="F85" s="7">
        <f t="shared" si="3"/>
        <v>87.306522940851295</v>
      </c>
    </row>
    <row r="86" spans="1:6" x14ac:dyDescent="0.4">
      <c r="A86" s="6"/>
      <c r="B86" s="25"/>
      <c r="C86" s="9"/>
      <c r="D86" s="9"/>
      <c r="E86" s="9"/>
      <c r="F86" s="7"/>
    </row>
    <row r="87" spans="1:6" x14ac:dyDescent="0.4">
      <c r="A87" s="6"/>
      <c r="B87" s="25"/>
      <c r="C87" s="6"/>
      <c r="D87" s="7"/>
      <c r="E87" s="6"/>
      <c r="F87" s="6"/>
    </row>
    <row r="88" spans="1:6" x14ac:dyDescent="0.4">
      <c r="A88" s="6"/>
      <c r="B88" s="25"/>
      <c r="C88" s="6"/>
      <c r="D88" s="7"/>
      <c r="E88" s="6"/>
      <c r="F88" s="6"/>
    </row>
    <row r="89" spans="1:6" x14ac:dyDescent="0.4">
      <c r="A89" s="6"/>
      <c r="B89" s="6"/>
      <c r="C89" s="6"/>
      <c r="D89" s="6"/>
      <c r="E89" s="6"/>
      <c r="F89" s="6"/>
    </row>
    <row r="90" spans="1:6" x14ac:dyDescent="0.4">
      <c r="A90" s="6"/>
      <c r="B90" s="6"/>
      <c r="C90" s="6"/>
      <c r="D90" s="6"/>
      <c r="E90" s="6"/>
      <c r="F90" s="6"/>
    </row>
    <row r="91" spans="1:6" x14ac:dyDescent="0.4">
      <c r="A91" s="6"/>
      <c r="B91" s="6"/>
      <c r="C91" s="6"/>
      <c r="D91" s="6"/>
      <c r="E91" s="6"/>
      <c r="F91" s="6"/>
    </row>
    <row r="92" spans="1:6" x14ac:dyDescent="0.4">
      <c r="A92" s="6"/>
      <c r="B92" s="6"/>
      <c r="C92" s="6"/>
      <c r="D92" s="6"/>
      <c r="E92" s="6"/>
      <c r="F92" s="6"/>
    </row>
    <row r="93" spans="1:6" x14ac:dyDescent="0.4">
      <c r="A93" s="6"/>
      <c r="B93" s="6"/>
      <c r="C93" s="6"/>
      <c r="D93" s="6"/>
      <c r="E93" s="6"/>
      <c r="F93" s="6"/>
    </row>
    <row r="94" spans="1:6" x14ac:dyDescent="0.4">
      <c r="A94" s="6"/>
      <c r="B94" s="6"/>
      <c r="C94" s="6"/>
      <c r="D94" s="6"/>
      <c r="E94" s="6"/>
      <c r="F94" s="6"/>
    </row>
    <row r="95" spans="1:6" x14ac:dyDescent="0.4">
      <c r="A95" s="6"/>
      <c r="B95" s="6"/>
      <c r="C95" s="6"/>
      <c r="D95" s="6"/>
      <c r="E95" s="6"/>
      <c r="F95" s="6"/>
    </row>
    <row r="96" spans="1:6" x14ac:dyDescent="0.4">
      <c r="A96" s="6"/>
      <c r="B96" s="6"/>
      <c r="C96" s="6"/>
      <c r="D96" s="6"/>
      <c r="E96" s="6"/>
      <c r="F96" s="6"/>
    </row>
    <row r="97" spans="1:6" x14ac:dyDescent="0.4">
      <c r="A97" s="6"/>
      <c r="B97" s="6"/>
      <c r="C97" s="6"/>
      <c r="D97" s="6"/>
      <c r="E97" s="6"/>
      <c r="F97" s="6"/>
    </row>
  </sheetData>
  <phoneticPr fontId="9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2"/>
  <sheetViews>
    <sheetView zoomScale="70" zoomScaleNormal="70" workbookViewId="0"/>
  </sheetViews>
  <sheetFormatPr defaultRowHeight="18.75" x14ac:dyDescent="0.4"/>
  <cols>
    <col min="2" max="2" width="17.875" bestFit="1" customWidth="1"/>
  </cols>
  <sheetData>
    <row r="1" spans="1:46" x14ac:dyDescent="0.4">
      <c r="B1">
        <f>COUNT(D8:D231)</f>
        <v>124</v>
      </c>
      <c r="C1" t="s">
        <v>231</v>
      </c>
      <c r="D1" s="5">
        <f>SUM(D8:D231)</f>
        <v>183.98470000000003</v>
      </c>
      <c r="E1" s="5">
        <f t="shared" ref="E1:I1" si="0">SUM(E8:E231)</f>
        <v>216.51309999999998</v>
      </c>
      <c r="F1" s="5">
        <f t="shared" si="0"/>
        <v>125.07059999999997</v>
      </c>
      <c r="G1" s="5">
        <f t="shared" si="0"/>
        <v>54.388500000000001</v>
      </c>
      <c r="H1" s="5">
        <f t="shared" si="0"/>
        <v>1.3443999999999998</v>
      </c>
      <c r="I1" s="5">
        <f t="shared" si="0"/>
        <v>215.81889999999999</v>
      </c>
      <c r="J1" s="5"/>
      <c r="O1" s="1"/>
      <c r="P1" s="1"/>
      <c r="X1" t="s">
        <v>188</v>
      </c>
    </row>
    <row r="2" spans="1:46" x14ac:dyDescent="0.4">
      <c r="B2">
        <f>COUNT(D8:D302)</f>
        <v>189</v>
      </c>
      <c r="C2" t="s">
        <v>230</v>
      </c>
      <c r="D2" s="5">
        <f>SUM(D8:D302)</f>
        <v>647.44759999999997</v>
      </c>
      <c r="E2" s="5">
        <f t="shared" ref="E2:I2" si="1">SUM(E8:E302)</f>
        <v>460.01159999999993</v>
      </c>
      <c r="F2" s="5">
        <f t="shared" si="1"/>
        <v>308.63750000000005</v>
      </c>
      <c r="G2" s="5">
        <f t="shared" si="1"/>
        <v>312.26419999999996</v>
      </c>
      <c r="H2" s="5">
        <f t="shared" si="1"/>
        <v>2.4049999999999998</v>
      </c>
      <c r="I2" s="5">
        <f t="shared" si="1"/>
        <v>454.81679999999989</v>
      </c>
      <c r="P2" s="1"/>
      <c r="W2">
        <v>0</v>
      </c>
      <c r="X2">
        <v>0</v>
      </c>
    </row>
    <row r="3" spans="1:46" x14ac:dyDescent="0.4">
      <c r="B3">
        <f>B2-B1</f>
        <v>65</v>
      </c>
      <c r="D3" t="s">
        <v>50</v>
      </c>
      <c r="E3" t="s">
        <v>51</v>
      </c>
      <c r="F3" t="s">
        <v>52</v>
      </c>
      <c r="G3" t="s">
        <v>53</v>
      </c>
      <c r="H3" t="s">
        <v>54</v>
      </c>
      <c r="I3" t="s">
        <v>55</v>
      </c>
      <c r="L3" t="s">
        <v>4</v>
      </c>
      <c r="M3" t="s">
        <v>2</v>
      </c>
      <c r="W3">
        <v>10</v>
      </c>
      <c r="X3">
        <v>10</v>
      </c>
      <c r="AO3" s="3"/>
    </row>
    <row r="4" spans="1:46" x14ac:dyDescent="0.4">
      <c r="D4" t="s">
        <v>262</v>
      </c>
      <c r="E4" t="s">
        <v>262</v>
      </c>
      <c r="F4" t="s">
        <v>262</v>
      </c>
      <c r="G4" t="s">
        <v>262</v>
      </c>
      <c r="H4" t="s">
        <v>262</v>
      </c>
      <c r="I4" t="s">
        <v>262</v>
      </c>
      <c r="L4" t="s">
        <v>262</v>
      </c>
      <c r="M4" t="s">
        <v>279</v>
      </c>
      <c r="AJ4" s="3"/>
      <c r="AK4" s="3"/>
      <c r="AL4" s="3"/>
      <c r="AM4" s="3"/>
      <c r="AN4" s="3"/>
      <c r="AO4" s="3"/>
    </row>
    <row r="5" spans="1:46" x14ac:dyDescent="0.4">
      <c r="D5" t="s">
        <v>276</v>
      </c>
      <c r="E5" t="s">
        <v>276</v>
      </c>
      <c r="F5" t="s">
        <v>277</v>
      </c>
      <c r="G5" t="s">
        <v>277</v>
      </c>
      <c r="H5" t="s">
        <v>277</v>
      </c>
      <c r="I5" t="s">
        <v>277</v>
      </c>
    </row>
    <row r="6" spans="1:46" x14ac:dyDescent="0.4">
      <c r="A6" t="s">
        <v>242</v>
      </c>
      <c r="D6" t="s">
        <v>279</v>
      </c>
      <c r="E6" t="s">
        <v>281</v>
      </c>
      <c r="F6" t="s">
        <v>283</v>
      </c>
      <c r="G6" t="s">
        <v>285</v>
      </c>
      <c r="H6" t="s">
        <v>286</v>
      </c>
      <c r="I6" t="s">
        <v>288</v>
      </c>
    </row>
    <row r="7" spans="1:46" x14ac:dyDescent="0.4">
      <c r="D7" t="s">
        <v>51</v>
      </c>
      <c r="E7" t="s">
        <v>51</v>
      </c>
      <c r="F7" t="s">
        <v>51</v>
      </c>
      <c r="G7" t="s">
        <v>51</v>
      </c>
      <c r="H7" t="s">
        <v>51</v>
      </c>
      <c r="I7" t="s">
        <v>51</v>
      </c>
      <c r="L7" t="s">
        <v>1</v>
      </c>
      <c r="M7" t="s">
        <v>1</v>
      </c>
    </row>
    <row r="8" spans="1:46" x14ac:dyDescent="0.4">
      <c r="B8" s="4" t="s">
        <v>214</v>
      </c>
      <c r="D8" s="5">
        <v>0.42980000000000002</v>
      </c>
      <c r="E8" s="5">
        <v>1.0315000000000001</v>
      </c>
      <c r="F8" s="5">
        <v>9.7500000000000003E-2</v>
      </c>
      <c r="G8" s="5">
        <v>0</v>
      </c>
      <c r="H8" s="5">
        <v>2.9700000000000001E-2</v>
      </c>
      <c r="I8" s="5">
        <v>1.0855999999999999</v>
      </c>
      <c r="L8" s="19">
        <f>F8+H8</f>
        <v>0.12720000000000001</v>
      </c>
      <c r="M8" s="19">
        <f>D8</f>
        <v>0.42980000000000002</v>
      </c>
      <c r="N8" s="19"/>
      <c r="O8" s="1"/>
      <c r="P8" s="1"/>
      <c r="Q8" s="1"/>
      <c r="R8" s="1"/>
      <c r="AJ8" t="s">
        <v>289</v>
      </c>
      <c r="AM8" t="s">
        <v>290</v>
      </c>
      <c r="AP8" t="s">
        <v>289</v>
      </c>
      <c r="AS8" t="s">
        <v>290</v>
      </c>
    </row>
    <row r="9" spans="1:46" x14ac:dyDescent="0.4">
      <c r="B9" s="4" t="s">
        <v>46</v>
      </c>
      <c r="D9" s="5">
        <v>0</v>
      </c>
      <c r="E9" s="5">
        <v>6.8999999999999999E-3</v>
      </c>
      <c r="F9" s="5">
        <v>0</v>
      </c>
      <c r="G9" s="5">
        <v>0</v>
      </c>
      <c r="H9" s="5">
        <v>0</v>
      </c>
      <c r="I9" s="5">
        <v>3.8999999999999998E-3</v>
      </c>
      <c r="L9" s="19">
        <f t="shared" ref="L9:L60" si="2">F9+H9</f>
        <v>0</v>
      </c>
      <c r="M9" s="19">
        <f t="shared" ref="M9:M39" si="3">D9</f>
        <v>0</v>
      </c>
      <c r="N9" s="19"/>
      <c r="O9" s="1"/>
      <c r="P9" s="1"/>
      <c r="Q9" s="1"/>
      <c r="R9" s="1"/>
      <c r="AJ9" t="s">
        <v>276</v>
      </c>
      <c r="AK9" t="s">
        <v>245</v>
      </c>
      <c r="AM9" t="s">
        <v>276</v>
      </c>
      <c r="AN9" t="s">
        <v>245</v>
      </c>
      <c r="AP9" t="s">
        <v>276</v>
      </c>
      <c r="AQ9" t="s">
        <v>245</v>
      </c>
      <c r="AS9" t="s">
        <v>276</v>
      </c>
      <c r="AT9" t="s">
        <v>245</v>
      </c>
    </row>
    <row r="10" spans="1:46" x14ac:dyDescent="0.4">
      <c r="B10" s="4" t="s">
        <v>47</v>
      </c>
      <c r="D10" s="5">
        <v>0</v>
      </c>
      <c r="E10" s="5">
        <v>6.3E-3</v>
      </c>
      <c r="F10" s="5">
        <v>0</v>
      </c>
      <c r="G10" s="5">
        <v>0</v>
      </c>
      <c r="H10" s="5">
        <v>0</v>
      </c>
      <c r="I10" s="5">
        <v>2.5000000000000001E-3</v>
      </c>
      <c r="L10" s="19">
        <f t="shared" si="2"/>
        <v>0</v>
      </c>
      <c r="M10" s="19">
        <f t="shared" si="3"/>
        <v>0</v>
      </c>
      <c r="N10" s="19"/>
      <c r="O10" s="1"/>
      <c r="P10" s="1"/>
      <c r="Q10" s="1"/>
      <c r="R10" s="1"/>
      <c r="AF10" t="s">
        <v>51</v>
      </c>
      <c r="AG10" t="s">
        <v>262</v>
      </c>
      <c r="AH10" t="s">
        <v>276</v>
      </c>
      <c r="AI10" t="s">
        <v>280</v>
      </c>
      <c r="AJ10" s="3">
        <v>460.01159999999993</v>
      </c>
      <c r="AK10" s="3"/>
      <c r="AL10" s="3"/>
      <c r="AM10" s="3">
        <v>216.51309999999998</v>
      </c>
      <c r="AN10" s="3"/>
      <c r="AP10" s="2">
        <f>AJ10/AJ$16*100</f>
        <v>41.537566350074115</v>
      </c>
      <c r="AQ10" s="2"/>
      <c r="AR10" s="2"/>
      <c r="AS10" s="2">
        <f t="shared" ref="AS10:AS11" si="4">AM10/AM$16*100</f>
        <v>54.060996090365535</v>
      </c>
      <c r="AT10" s="2"/>
    </row>
    <row r="11" spans="1:46" x14ac:dyDescent="0.4">
      <c r="B11" s="4" t="s">
        <v>48</v>
      </c>
      <c r="D11" s="5">
        <v>0</v>
      </c>
      <c r="E11" s="5">
        <v>2E-3</v>
      </c>
      <c r="F11" s="5">
        <v>0</v>
      </c>
      <c r="G11" s="5">
        <v>0</v>
      </c>
      <c r="H11" s="5">
        <v>0</v>
      </c>
      <c r="I11" s="5">
        <v>1.4E-3</v>
      </c>
      <c r="L11" s="19">
        <f t="shared" si="2"/>
        <v>0</v>
      </c>
      <c r="M11" s="19">
        <f t="shared" si="3"/>
        <v>0</v>
      </c>
      <c r="N11" s="19"/>
      <c r="O11" s="1"/>
      <c r="P11" s="1"/>
      <c r="Q11" s="1"/>
      <c r="R11" s="1"/>
      <c r="AF11" t="s">
        <v>50</v>
      </c>
      <c r="AG11" t="s">
        <v>262</v>
      </c>
      <c r="AH11" t="s">
        <v>276</v>
      </c>
      <c r="AI11" t="s">
        <v>278</v>
      </c>
      <c r="AJ11" s="3">
        <v>647.44759999999997</v>
      </c>
      <c r="AK11" s="3"/>
      <c r="AL11" s="3"/>
      <c r="AM11" s="3">
        <v>183.98470000000003</v>
      </c>
      <c r="AN11" s="3"/>
      <c r="AP11" s="2">
        <f>AJ11/AJ$16*100</f>
        <v>58.462433649925892</v>
      </c>
      <c r="AQ11" s="2"/>
      <c r="AR11" s="2"/>
      <c r="AS11" s="2">
        <f t="shared" si="4"/>
        <v>45.939003909634465</v>
      </c>
      <c r="AT11" s="2"/>
    </row>
    <row r="12" spans="1:46" x14ac:dyDescent="0.4">
      <c r="B12" s="4" t="s">
        <v>49</v>
      </c>
      <c r="D12" s="5">
        <v>0</v>
      </c>
      <c r="E12" s="5">
        <v>1.9E-3</v>
      </c>
      <c r="F12" s="5">
        <v>0</v>
      </c>
      <c r="G12" s="5">
        <v>0</v>
      </c>
      <c r="H12" s="5">
        <v>1.1999999999999999E-3</v>
      </c>
      <c r="I12" s="5">
        <v>1.2999999999999999E-3</v>
      </c>
      <c r="L12" s="19">
        <f t="shared" si="2"/>
        <v>1.1999999999999999E-3</v>
      </c>
      <c r="M12" s="19">
        <f t="shared" si="3"/>
        <v>0</v>
      </c>
      <c r="N12" s="19"/>
      <c r="O12" s="1"/>
      <c r="P12" s="1"/>
      <c r="Q12" s="1"/>
      <c r="R12" s="1"/>
      <c r="AF12" t="s">
        <v>55</v>
      </c>
      <c r="AG12" t="s">
        <v>262</v>
      </c>
      <c r="AH12" t="s">
        <v>277</v>
      </c>
      <c r="AI12" t="s">
        <v>287</v>
      </c>
      <c r="AJ12" s="3"/>
      <c r="AK12" s="3">
        <v>454.81679999999989</v>
      </c>
      <c r="AL12" s="3"/>
      <c r="AM12" s="3"/>
      <c r="AN12" s="3">
        <v>215.81889999999999</v>
      </c>
      <c r="AP12" s="2"/>
      <c r="AQ12" s="2">
        <f t="shared" ref="AQ12:AQ15" si="5">AK12/AK$16*100</f>
        <v>42.18596478047273</v>
      </c>
      <c r="AR12" s="2"/>
      <c r="AS12" s="2"/>
      <c r="AT12" s="2">
        <f t="shared" ref="AT12:AT15" si="6">AN12/AN$16*100</f>
        <v>54.414198492067015</v>
      </c>
    </row>
    <row r="13" spans="1:46" x14ac:dyDescent="0.4">
      <c r="B13" s="4" t="s">
        <v>215</v>
      </c>
      <c r="D13" s="5">
        <v>0.3246</v>
      </c>
      <c r="E13" s="5">
        <v>0.35020000000000001</v>
      </c>
      <c r="F13" s="5">
        <v>8.4199999999999997E-2</v>
      </c>
      <c r="G13" s="5">
        <v>0.24260000000000001</v>
      </c>
      <c r="H13" s="5">
        <v>8.9999999999999998E-4</v>
      </c>
      <c r="I13" s="5">
        <v>0.3493</v>
      </c>
      <c r="L13" s="19">
        <f t="shared" si="2"/>
        <v>8.5099999999999995E-2</v>
      </c>
      <c r="M13" s="19">
        <f t="shared" si="3"/>
        <v>0.3246</v>
      </c>
      <c r="N13" s="19"/>
      <c r="O13" s="1"/>
      <c r="P13" s="1"/>
      <c r="Q13" s="1"/>
      <c r="R13" s="1"/>
      <c r="AF13" t="s">
        <v>54</v>
      </c>
      <c r="AG13" t="s">
        <v>262</v>
      </c>
      <c r="AH13" t="s">
        <v>277</v>
      </c>
      <c r="AI13" t="s">
        <v>282</v>
      </c>
      <c r="AJ13" s="3"/>
      <c r="AK13" s="3">
        <v>2.4049999999999998</v>
      </c>
      <c r="AL13" s="3"/>
      <c r="AM13" s="3"/>
      <c r="AN13" s="3">
        <v>1.3443999999999998</v>
      </c>
      <c r="AP13" s="2"/>
      <c r="AQ13" s="2">
        <f t="shared" si="5"/>
        <v>0.22307277413023646</v>
      </c>
      <c r="AR13" s="2"/>
      <c r="AS13" s="2"/>
      <c r="AT13" s="2">
        <f t="shared" si="6"/>
        <v>0.33896219678969214</v>
      </c>
    </row>
    <row r="14" spans="1:46" x14ac:dyDescent="0.4">
      <c r="B14" s="4" t="s">
        <v>42</v>
      </c>
      <c r="D14" s="5">
        <v>0.93830000000000002</v>
      </c>
      <c r="E14" s="5">
        <v>0.30649999999999999</v>
      </c>
      <c r="F14" s="5">
        <v>0.112</v>
      </c>
      <c r="G14" s="5">
        <v>0.82640000000000002</v>
      </c>
      <c r="H14" s="5">
        <v>0</v>
      </c>
      <c r="I14" s="5">
        <v>0.30649999999999999</v>
      </c>
      <c r="L14" s="19">
        <f t="shared" si="2"/>
        <v>0.112</v>
      </c>
      <c r="M14" s="19">
        <f t="shared" si="3"/>
        <v>0.93830000000000002</v>
      </c>
      <c r="N14" s="19"/>
      <c r="O14" s="1"/>
      <c r="P14" s="1"/>
      <c r="Q14" s="1"/>
      <c r="R14" s="1"/>
      <c r="AF14" t="s">
        <v>53</v>
      </c>
      <c r="AG14" t="s">
        <v>262</v>
      </c>
      <c r="AH14" t="s">
        <v>277</v>
      </c>
      <c r="AI14" t="s">
        <v>284</v>
      </c>
      <c r="AJ14" s="3"/>
      <c r="AK14" s="3">
        <v>312.26419999999996</v>
      </c>
      <c r="AL14" s="3"/>
      <c r="AM14" s="3"/>
      <c r="AN14" s="3">
        <v>54.388500000000001</v>
      </c>
      <c r="AP14" s="2"/>
      <c r="AQ14" s="2">
        <f t="shared" si="5"/>
        <v>28.963676239317664</v>
      </c>
      <c r="AR14" s="2"/>
      <c r="AS14" s="2"/>
      <c r="AT14" s="2">
        <f t="shared" si="6"/>
        <v>13.712916870050709</v>
      </c>
    </row>
    <row r="15" spans="1:46" x14ac:dyDescent="0.4">
      <c r="B15" s="4" t="s">
        <v>43</v>
      </c>
      <c r="D15" s="5">
        <v>2.9100000000000001E-2</v>
      </c>
      <c r="E15" s="5">
        <v>9.4000000000000004E-3</v>
      </c>
      <c r="F15" s="5">
        <v>1.4800000000000001E-2</v>
      </c>
      <c r="G15" s="5">
        <v>1.41E-2</v>
      </c>
      <c r="H15" s="5">
        <v>0</v>
      </c>
      <c r="I15" s="5">
        <v>9.4000000000000004E-3</v>
      </c>
      <c r="L15" s="19">
        <f t="shared" si="2"/>
        <v>1.4800000000000001E-2</v>
      </c>
      <c r="M15" s="19">
        <f t="shared" si="3"/>
        <v>2.9100000000000001E-2</v>
      </c>
      <c r="N15" s="19"/>
      <c r="O15" s="1"/>
      <c r="P15" s="1"/>
      <c r="Q15" s="1"/>
      <c r="R15" s="1"/>
      <c r="AF15" t="s">
        <v>52</v>
      </c>
      <c r="AG15" t="s">
        <v>262</v>
      </c>
      <c r="AH15" t="s">
        <v>277</v>
      </c>
      <c r="AI15" t="s">
        <v>282</v>
      </c>
      <c r="AJ15" s="3"/>
      <c r="AK15" s="3">
        <v>308.63750000000005</v>
      </c>
      <c r="AL15" s="3"/>
      <c r="AM15" s="3"/>
      <c r="AN15" s="3">
        <v>125.07059999999997</v>
      </c>
      <c r="AP15" s="2"/>
      <c r="AQ15" s="2">
        <f t="shared" si="5"/>
        <v>28.627286206079365</v>
      </c>
      <c r="AR15" s="2"/>
      <c r="AS15" s="2"/>
      <c r="AT15" s="2">
        <f t="shared" si="6"/>
        <v>31.533922441092582</v>
      </c>
    </row>
    <row r="16" spans="1:46" x14ac:dyDescent="0.4">
      <c r="B16" s="4" t="s">
        <v>44</v>
      </c>
      <c r="D16" s="5">
        <v>0.1802</v>
      </c>
      <c r="E16" s="5">
        <v>0.22520000000000001</v>
      </c>
      <c r="F16" s="5">
        <v>0.14169999999999999</v>
      </c>
      <c r="G16" s="5">
        <v>3.8399999999999997E-2</v>
      </c>
      <c r="H16" s="5">
        <v>0</v>
      </c>
      <c r="I16" s="5">
        <v>0.22520000000000001</v>
      </c>
      <c r="L16" s="19">
        <f t="shared" si="2"/>
        <v>0.14169999999999999</v>
      </c>
      <c r="M16" s="19">
        <f t="shared" si="3"/>
        <v>0.1802</v>
      </c>
      <c r="N16" s="19"/>
      <c r="O16" s="1"/>
      <c r="P16" s="1"/>
      <c r="Q16" s="1"/>
      <c r="R16" s="1"/>
      <c r="AJ16" s="3">
        <f>SUM(AJ10:AJ15)</f>
        <v>1107.4591999999998</v>
      </c>
      <c r="AK16" s="3">
        <f>SUM(AK10:AK15)</f>
        <v>1078.1234999999999</v>
      </c>
      <c r="AL16" s="3"/>
      <c r="AM16" s="3">
        <f>SUM(AM10:AM15)</f>
        <v>400.49779999999998</v>
      </c>
      <c r="AN16" s="3">
        <f>SUM(AN10:AN15)</f>
        <v>396.62239999999997</v>
      </c>
    </row>
    <row r="17" spans="2:40" x14ac:dyDescent="0.4">
      <c r="B17" s="4" t="s">
        <v>45</v>
      </c>
      <c r="D17" s="5">
        <v>2.8E-3</v>
      </c>
      <c r="E17" s="5">
        <v>0</v>
      </c>
      <c r="F17" s="5">
        <v>5.9999999999999995E-4</v>
      </c>
      <c r="G17" s="5">
        <v>2.0999999999999999E-3</v>
      </c>
      <c r="H17" s="5">
        <v>0</v>
      </c>
      <c r="I17" s="5">
        <v>0</v>
      </c>
      <c r="L17" s="19">
        <f t="shared" si="2"/>
        <v>5.9999999999999995E-4</v>
      </c>
      <c r="M17" s="19">
        <f t="shared" si="3"/>
        <v>2.8E-3</v>
      </c>
      <c r="N17" s="19"/>
      <c r="O17" s="1"/>
      <c r="P17" s="1"/>
      <c r="Q17" s="1"/>
      <c r="R17" s="1"/>
    </row>
    <row r="18" spans="2:40" x14ac:dyDescent="0.4">
      <c r="B18" s="18" t="s">
        <v>216</v>
      </c>
      <c r="D18" s="5">
        <v>0.66600000000000004</v>
      </c>
      <c r="E18" s="5">
        <v>4.2299999999999997E-2</v>
      </c>
      <c r="F18" s="5">
        <v>4.5100000000000001E-2</v>
      </c>
      <c r="G18" s="5">
        <v>2.07E-2</v>
      </c>
      <c r="H18" s="5">
        <v>0</v>
      </c>
      <c r="I18" s="5">
        <v>4.2299999999999997E-2</v>
      </c>
      <c r="L18" s="19">
        <f t="shared" si="2"/>
        <v>4.5100000000000001E-2</v>
      </c>
      <c r="M18" s="19">
        <f t="shared" si="3"/>
        <v>0.66600000000000004</v>
      </c>
      <c r="N18" s="19"/>
      <c r="O18" s="1"/>
      <c r="P18" s="1"/>
      <c r="Q18" s="1"/>
      <c r="R18" s="1"/>
    </row>
    <row r="19" spans="2:40" x14ac:dyDescent="0.4">
      <c r="B19" s="18" t="s">
        <v>28</v>
      </c>
      <c r="D19" s="5">
        <v>1.0924</v>
      </c>
      <c r="E19" s="5">
        <v>0.83150000000000002</v>
      </c>
      <c r="F19" s="5">
        <v>0.27910000000000001</v>
      </c>
      <c r="G19" s="5">
        <v>0.81710000000000005</v>
      </c>
      <c r="H19" s="5">
        <v>0</v>
      </c>
      <c r="I19" s="5">
        <v>0.83150000000000002</v>
      </c>
      <c r="L19" s="19">
        <f t="shared" si="2"/>
        <v>0.27910000000000001</v>
      </c>
      <c r="M19" s="19">
        <f t="shared" si="3"/>
        <v>1.0924</v>
      </c>
      <c r="N19" s="19"/>
      <c r="O19" s="1"/>
      <c r="P19" s="1"/>
      <c r="Q19" s="1"/>
      <c r="R19" s="1"/>
      <c r="AK19" s="2"/>
      <c r="AN19" s="2"/>
    </row>
    <row r="20" spans="2:40" x14ac:dyDescent="0.4">
      <c r="B20" s="18" t="s">
        <v>29</v>
      </c>
      <c r="D20" s="5">
        <v>0.11409999999999999</v>
      </c>
      <c r="E20" s="5">
        <v>4.2500000000000003E-2</v>
      </c>
      <c r="F20" s="5">
        <v>1.4999999999999999E-2</v>
      </c>
      <c r="G20" s="5">
        <v>9.9299999999999999E-2</v>
      </c>
      <c r="H20" s="5">
        <v>4.7999999999999996E-3</v>
      </c>
      <c r="I20" s="5">
        <v>3.73E-2</v>
      </c>
      <c r="L20" s="19">
        <f t="shared" si="2"/>
        <v>1.9799999999999998E-2</v>
      </c>
      <c r="M20" s="19">
        <f t="shared" si="3"/>
        <v>0.11409999999999999</v>
      </c>
      <c r="N20" s="19"/>
      <c r="O20" s="1"/>
      <c r="P20" s="1"/>
      <c r="Q20" s="1"/>
      <c r="R20" s="1"/>
    </row>
    <row r="21" spans="2:40" x14ac:dyDescent="0.4">
      <c r="B21" s="18" t="s">
        <v>30</v>
      </c>
      <c r="D21" s="5">
        <v>0.2079</v>
      </c>
      <c r="E21" s="5">
        <v>7.7399999999999997E-2</v>
      </c>
      <c r="F21" s="5">
        <v>1.1000000000000001E-3</v>
      </c>
      <c r="G21" s="5">
        <v>0.20680000000000001</v>
      </c>
      <c r="H21" s="5">
        <v>0</v>
      </c>
      <c r="I21" s="5">
        <v>7.7399999999999997E-2</v>
      </c>
      <c r="L21" s="19">
        <f t="shared" si="2"/>
        <v>1.1000000000000001E-3</v>
      </c>
      <c r="M21" s="19">
        <f t="shared" si="3"/>
        <v>0.2079</v>
      </c>
      <c r="N21" s="19"/>
      <c r="O21" s="1"/>
      <c r="P21" s="1"/>
      <c r="Q21" s="1"/>
      <c r="R21" s="1"/>
    </row>
    <row r="22" spans="2:40" x14ac:dyDescent="0.4">
      <c r="B22" s="18" t="s">
        <v>31</v>
      </c>
      <c r="D22" s="5">
        <v>0</v>
      </c>
      <c r="E22" s="5">
        <v>2E-3</v>
      </c>
      <c r="F22" s="5">
        <v>0</v>
      </c>
      <c r="G22" s="5">
        <v>0</v>
      </c>
      <c r="H22" s="5">
        <v>0</v>
      </c>
      <c r="I22" s="5">
        <v>2E-3</v>
      </c>
      <c r="L22" s="19">
        <f t="shared" si="2"/>
        <v>0</v>
      </c>
      <c r="M22" s="19">
        <f t="shared" si="3"/>
        <v>0</v>
      </c>
      <c r="N22" s="19"/>
      <c r="O22" s="1"/>
      <c r="P22" s="1"/>
      <c r="Q22" s="1"/>
      <c r="R22" s="1"/>
    </row>
    <row r="23" spans="2:40" x14ac:dyDescent="0.4">
      <c r="B23" s="18" t="s">
        <v>217</v>
      </c>
      <c r="D23" s="5">
        <v>7.3300000000000004E-2</v>
      </c>
      <c r="E23" s="5">
        <v>9.64E-2</v>
      </c>
      <c r="F23" s="5">
        <v>6.8199999999999997E-2</v>
      </c>
      <c r="G23" s="5">
        <v>5.7999999999999996E-3</v>
      </c>
      <c r="H23" s="5">
        <v>0</v>
      </c>
      <c r="I23" s="5">
        <v>9.64E-2</v>
      </c>
      <c r="L23" s="19">
        <f t="shared" si="2"/>
        <v>6.8199999999999997E-2</v>
      </c>
      <c r="M23" s="19">
        <f t="shared" si="3"/>
        <v>7.3300000000000004E-2</v>
      </c>
      <c r="N23" s="19"/>
      <c r="O23" s="1"/>
      <c r="P23" s="1"/>
      <c r="Q23" s="1"/>
      <c r="R23" s="1"/>
    </row>
    <row r="24" spans="2:40" x14ac:dyDescent="0.4">
      <c r="B24" s="18" t="s">
        <v>32</v>
      </c>
      <c r="D24" s="5">
        <v>0.18629999999999999</v>
      </c>
      <c r="E24" s="5">
        <v>0.2424</v>
      </c>
      <c r="F24" s="5">
        <v>7.4999999999999997E-3</v>
      </c>
      <c r="G24" s="5">
        <v>0.1797</v>
      </c>
      <c r="H24" s="5">
        <v>5.1999999999999998E-3</v>
      </c>
      <c r="I24" s="5">
        <v>0.23730000000000001</v>
      </c>
      <c r="L24" s="19">
        <f t="shared" si="2"/>
        <v>1.2699999999999999E-2</v>
      </c>
      <c r="M24" s="19">
        <f t="shared" si="3"/>
        <v>0.18629999999999999</v>
      </c>
      <c r="N24" s="19"/>
      <c r="O24" s="1"/>
      <c r="P24" s="1"/>
      <c r="Q24" s="1"/>
      <c r="R24" s="1"/>
    </row>
    <row r="25" spans="2:40" x14ac:dyDescent="0.4">
      <c r="B25" s="18" t="s">
        <v>33</v>
      </c>
      <c r="D25" s="5">
        <v>3.3300000000000003E-2</v>
      </c>
      <c r="E25" s="5">
        <v>2.06E-2</v>
      </c>
      <c r="F25" s="5">
        <v>1.0999999999999999E-2</v>
      </c>
      <c r="G25" s="5">
        <v>2.2800000000000001E-2</v>
      </c>
      <c r="H25" s="5">
        <v>0</v>
      </c>
      <c r="I25" s="5">
        <v>2.06E-2</v>
      </c>
      <c r="L25" s="19">
        <f t="shared" si="2"/>
        <v>1.0999999999999999E-2</v>
      </c>
      <c r="M25" s="19">
        <f t="shared" si="3"/>
        <v>3.3300000000000003E-2</v>
      </c>
      <c r="N25" s="19"/>
      <c r="O25" s="1"/>
      <c r="P25" s="1"/>
      <c r="Q25" s="1"/>
      <c r="R25" s="1"/>
    </row>
    <row r="26" spans="2:40" x14ac:dyDescent="0.4">
      <c r="B26" s="18" t="s">
        <v>34</v>
      </c>
      <c r="D26" s="5">
        <v>4.07E-2</v>
      </c>
      <c r="E26" s="5">
        <v>0.42309999999999998</v>
      </c>
      <c r="F26" s="5">
        <v>0</v>
      </c>
      <c r="G26" s="5">
        <v>4.07E-2</v>
      </c>
      <c r="H26" s="5">
        <v>0</v>
      </c>
      <c r="I26" s="5">
        <v>0.42309999999999998</v>
      </c>
      <c r="L26" s="19">
        <f t="shared" si="2"/>
        <v>0</v>
      </c>
      <c r="M26" s="19">
        <f t="shared" si="3"/>
        <v>4.07E-2</v>
      </c>
      <c r="N26" s="19"/>
      <c r="O26" s="1"/>
      <c r="P26" s="1"/>
      <c r="Q26" s="1"/>
      <c r="R26" s="1"/>
    </row>
    <row r="27" spans="2:40" x14ac:dyDescent="0.4">
      <c r="B27" s="18" t="s">
        <v>35</v>
      </c>
      <c r="D27" s="5">
        <v>8.8900000000000007E-2</v>
      </c>
      <c r="E27" s="5">
        <v>9.5799999999999996E-2</v>
      </c>
      <c r="F27" s="5">
        <v>1.66E-2</v>
      </c>
      <c r="G27" s="5">
        <v>7.3400000000000007E-2</v>
      </c>
      <c r="H27" s="5">
        <v>0</v>
      </c>
      <c r="I27" s="5">
        <v>9.5799999999999996E-2</v>
      </c>
      <c r="L27" s="19">
        <f t="shared" si="2"/>
        <v>1.66E-2</v>
      </c>
      <c r="M27" s="19">
        <f t="shared" si="3"/>
        <v>8.8900000000000007E-2</v>
      </c>
      <c r="N27" s="19"/>
      <c r="O27" s="1"/>
      <c r="P27" s="1"/>
      <c r="Q27" s="1"/>
      <c r="R27" s="1"/>
    </row>
    <row r="28" spans="2:40" x14ac:dyDescent="0.4">
      <c r="B28" s="18" t="s">
        <v>36</v>
      </c>
      <c r="D28" s="5">
        <v>2.0000000000000001E-4</v>
      </c>
      <c r="E28" s="5">
        <v>1.8700000000000001E-2</v>
      </c>
      <c r="F28" s="5">
        <v>0</v>
      </c>
      <c r="G28" s="5">
        <v>2.0000000000000001E-4</v>
      </c>
      <c r="H28" s="5">
        <v>0</v>
      </c>
      <c r="I28" s="5">
        <v>1.8700000000000001E-2</v>
      </c>
      <c r="L28" s="19">
        <f t="shared" si="2"/>
        <v>0</v>
      </c>
      <c r="M28" s="19">
        <f t="shared" si="3"/>
        <v>2.0000000000000001E-4</v>
      </c>
      <c r="N28" s="19"/>
      <c r="O28" s="1"/>
      <c r="P28" s="1"/>
      <c r="Q28" s="1"/>
      <c r="R28" s="1"/>
    </row>
    <row r="29" spans="2:40" x14ac:dyDescent="0.4">
      <c r="B29" s="18" t="s">
        <v>218</v>
      </c>
      <c r="D29" s="5">
        <v>0.4909</v>
      </c>
      <c r="E29" s="5">
        <v>6.8599999999999994E-2</v>
      </c>
      <c r="F29" s="5">
        <v>2.7699999999999999E-2</v>
      </c>
      <c r="G29" s="5">
        <v>0.46400000000000002</v>
      </c>
      <c r="H29" s="5">
        <v>0</v>
      </c>
      <c r="I29" s="5">
        <v>6.8599999999999994E-2</v>
      </c>
      <c r="L29" s="19">
        <f t="shared" si="2"/>
        <v>2.7699999999999999E-2</v>
      </c>
      <c r="M29" s="19">
        <f t="shared" si="3"/>
        <v>0.4909</v>
      </c>
      <c r="N29" s="19"/>
      <c r="O29" s="1"/>
      <c r="P29" s="1"/>
      <c r="Q29" s="1"/>
      <c r="R29" s="1"/>
    </row>
    <row r="30" spans="2:40" x14ac:dyDescent="0.4">
      <c r="B30" s="20" t="s">
        <v>59</v>
      </c>
      <c r="C30" s="15"/>
      <c r="D30" s="21"/>
      <c r="E30" s="21"/>
      <c r="F30" s="21"/>
      <c r="G30" s="21"/>
      <c r="H30" s="21"/>
      <c r="I30" s="21"/>
      <c r="J30" s="15"/>
      <c r="K30" s="15"/>
      <c r="L30" s="22"/>
      <c r="M30" s="22"/>
      <c r="N30" s="22"/>
      <c r="O30" s="23"/>
      <c r="P30" s="23"/>
      <c r="Q30" s="23"/>
      <c r="R30" s="23"/>
    </row>
    <row r="31" spans="2:40" x14ac:dyDescent="0.4">
      <c r="B31" s="18" t="s">
        <v>60</v>
      </c>
      <c r="D31" s="5">
        <v>1.6413</v>
      </c>
      <c r="E31" s="5">
        <v>0.26669999999999999</v>
      </c>
      <c r="F31" s="5">
        <v>5.16E-2</v>
      </c>
      <c r="G31" s="5">
        <v>1.5896999999999999</v>
      </c>
      <c r="H31" s="5">
        <v>0</v>
      </c>
      <c r="I31" s="5">
        <v>0.26669999999999999</v>
      </c>
      <c r="L31" s="19">
        <f t="shared" si="2"/>
        <v>5.16E-2</v>
      </c>
      <c r="M31" s="19">
        <f t="shared" si="3"/>
        <v>1.6413</v>
      </c>
      <c r="N31" s="19"/>
      <c r="O31" s="1"/>
      <c r="P31" s="1"/>
      <c r="Q31" s="1"/>
      <c r="R31" s="1"/>
    </row>
    <row r="32" spans="2:40" x14ac:dyDescent="0.4">
      <c r="B32" s="18" t="s">
        <v>61</v>
      </c>
      <c r="D32" s="5">
        <v>0.58409999999999995</v>
      </c>
      <c r="E32" s="5">
        <v>7.8799999999999995E-2</v>
      </c>
      <c r="F32" s="5">
        <v>1.8200000000000001E-2</v>
      </c>
      <c r="G32" s="5">
        <v>0.56589999999999996</v>
      </c>
      <c r="H32" s="5">
        <v>0</v>
      </c>
      <c r="I32" s="5">
        <v>7.8799999999999995E-2</v>
      </c>
      <c r="L32" s="19">
        <f t="shared" si="2"/>
        <v>1.8200000000000001E-2</v>
      </c>
      <c r="M32" s="19">
        <f t="shared" si="3"/>
        <v>0.58409999999999995</v>
      </c>
      <c r="N32" s="19"/>
      <c r="O32" s="1"/>
      <c r="P32" s="1"/>
      <c r="Q32" s="1"/>
      <c r="R32" s="1"/>
    </row>
    <row r="33" spans="2:18" x14ac:dyDescent="0.4">
      <c r="B33" s="18" t="s">
        <v>62</v>
      </c>
      <c r="D33" s="5">
        <v>0.13819999999999999</v>
      </c>
      <c r="E33" s="5">
        <v>3.5000000000000001E-3</v>
      </c>
      <c r="F33" s="5">
        <v>4.1999999999999997E-3</v>
      </c>
      <c r="G33" s="5">
        <v>0.13400000000000001</v>
      </c>
      <c r="H33" s="5">
        <v>0</v>
      </c>
      <c r="I33" s="5">
        <v>3.5000000000000001E-3</v>
      </c>
      <c r="L33" s="19">
        <f t="shared" si="2"/>
        <v>4.1999999999999997E-3</v>
      </c>
      <c r="M33" s="19">
        <f t="shared" si="3"/>
        <v>0.13819999999999999</v>
      </c>
      <c r="N33" s="19"/>
      <c r="O33" s="1"/>
      <c r="P33" s="1"/>
      <c r="Q33" s="1"/>
      <c r="R33" s="1"/>
    </row>
    <row r="34" spans="2:18" x14ac:dyDescent="0.4">
      <c r="B34" s="18" t="s">
        <v>63</v>
      </c>
      <c r="D34" s="5">
        <v>6.1999999999999998E-3</v>
      </c>
      <c r="E34" s="5">
        <v>1.18E-2</v>
      </c>
      <c r="F34" s="5">
        <v>0</v>
      </c>
      <c r="G34" s="5">
        <v>6.1999999999999998E-3</v>
      </c>
      <c r="H34" s="5">
        <v>0</v>
      </c>
      <c r="I34" s="5">
        <v>1.18E-2</v>
      </c>
      <c r="L34" s="19">
        <f t="shared" si="2"/>
        <v>0</v>
      </c>
      <c r="M34" s="19">
        <f t="shared" si="3"/>
        <v>6.1999999999999998E-3</v>
      </c>
      <c r="N34" s="19"/>
      <c r="O34" s="1"/>
      <c r="P34" s="1"/>
      <c r="Q34" s="1"/>
      <c r="R34" s="1"/>
    </row>
    <row r="35" spans="2:18" x14ac:dyDescent="0.4">
      <c r="B35" s="18" t="s">
        <v>219</v>
      </c>
      <c r="D35" s="5">
        <v>2.3727</v>
      </c>
      <c r="E35" s="5">
        <v>1.0118</v>
      </c>
      <c r="F35" s="5">
        <v>0.20319999999999999</v>
      </c>
      <c r="G35" s="5">
        <v>2.1695000000000002</v>
      </c>
      <c r="H35" s="5">
        <v>0</v>
      </c>
      <c r="I35" s="5">
        <v>1.0118</v>
      </c>
      <c r="L35" s="19">
        <f t="shared" si="2"/>
        <v>0.20319999999999999</v>
      </c>
      <c r="M35" s="19">
        <f t="shared" si="3"/>
        <v>2.3727</v>
      </c>
      <c r="N35" s="19"/>
      <c r="O35" s="1"/>
      <c r="P35" s="1"/>
      <c r="Q35" s="1"/>
      <c r="R35" s="1"/>
    </row>
    <row r="36" spans="2:18" x14ac:dyDescent="0.4">
      <c r="B36" s="18" t="s">
        <v>220</v>
      </c>
      <c r="D36" s="5">
        <v>1.0358000000000001</v>
      </c>
      <c r="E36" s="5">
        <v>0.55810000000000004</v>
      </c>
      <c r="F36" s="5">
        <v>8.5000000000000006E-2</v>
      </c>
      <c r="G36" s="5">
        <v>0.95079999999999998</v>
      </c>
      <c r="H36" s="5">
        <v>8.5000000000000006E-3</v>
      </c>
      <c r="I36" s="5">
        <v>0.54959999999999998</v>
      </c>
      <c r="L36" s="19">
        <f t="shared" si="2"/>
        <v>9.35E-2</v>
      </c>
      <c r="M36" s="19">
        <f t="shared" si="3"/>
        <v>1.0358000000000001</v>
      </c>
      <c r="N36" s="19"/>
      <c r="O36" s="1"/>
      <c r="P36" s="1"/>
      <c r="Q36" s="1"/>
      <c r="R36" s="1"/>
    </row>
    <row r="37" spans="2:18" x14ac:dyDescent="0.4">
      <c r="B37" s="18" t="s">
        <v>221</v>
      </c>
      <c r="D37" s="5">
        <v>0.1132</v>
      </c>
      <c r="E37" s="5">
        <v>3.7499999999999999E-2</v>
      </c>
      <c r="F37" s="5">
        <v>2.3099999999999999E-2</v>
      </c>
      <c r="G37" s="5">
        <v>9.01E-2</v>
      </c>
      <c r="H37" s="5">
        <v>0</v>
      </c>
      <c r="I37" s="5">
        <v>3.7499999999999999E-2</v>
      </c>
      <c r="L37" s="19">
        <f t="shared" si="2"/>
        <v>2.3099999999999999E-2</v>
      </c>
      <c r="M37" s="19">
        <f t="shared" si="3"/>
        <v>0.1132</v>
      </c>
      <c r="N37" s="19"/>
      <c r="O37" s="1"/>
      <c r="P37" s="1"/>
      <c r="Q37" s="1"/>
      <c r="R37" s="1"/>
    </row>
    <row r="38" spans="2:18" x14ac:dyDescent="0.4">
      <c r="B38" s="18" t="s">
        <v>222</v>
      </c>
      <c r="D38" s="5">
        <v>0</v>
      </c>
      <c r="E38" s="5">
        <v>6.7100000000000007E-2</v>
      </c>
      <c r="F38" s="5">
        <v>0</v>
      </c>
      <c r="G38" s="5">
        <v>0</v>
      </c>
      <c r="H38" s="5">
        <v>0</v>
      </c>
      <c r="I38" s="5">
        <v>6.7100000000000007E-2</v>
      </c>
      <c r="L38" s="19">
        <f t="shared" si="2"/>
        <v>0</v>
      </c>
      <c r="M38" s="19">
        <f t="shared" si="3"/>
        <v>0</v>
      </c>
      <c r="N38" s="19"/>
      <c r="O38" s="1"/>
      <c r="P38" s="1"/>
      <c r="Q38" s="1"/>
      <c r="R38" s="1"/>
    </row>
    <row r="39" spans="2:18" x14ac:dyDescent="0.4">
      <c r="B39" s="18" t="s">
        <v>223</v>
      </c>
      <c r="D39" s="5">
        <v>1.72E-2</v>
      </c>
      <c r="E39" s="5">
        <v>1.7699</v>
      </c>
      <c r="F39" s="5">
        <v>1.9E-3</v>
      </c>
      <c r="G39" s="5">
        <v>1.5299999999999999E-2</v>
      </c>
      <c r="H39" s="5">
        <v>0</v>
      </c>
      <c r="I39" s="5">
        <v>1.7699</v>
      </c>
      <c r="L39" s="19">
        <f t="shared" si="2"/>
        <v>1.9E-3</v>
      </c>
      <c r="M39" s="19">
        <f t="shared" si="3"/>
        <v>1.72E-2</v>
      </c>
      <c r="N39" s="19"/>
      <c r="O39" s="1"/>
      <c r="P39" s="1"/>
      <c r="Q39" s="1"/>
      <c r="R39" s="1"/>
    </row>
    <row r="40" spans="2:18" x14ac:dyDescent="0.4">
      <c r="B40" s="18"/>
      <c r="D40" s="5"/>
      <c r="E40" s="5"/>
      <c r="F40" s="5"/>
      <c r="G40" s="5"/>
      <c r="H40" s="5"/>
      <c r="I40" s="5"/>
      <c r="L40" s="19"/>
      <c r="M40" s="19"/>
      <c r="N40" s="19"/>
      <c r="O40" s="1"/>
      <c r="P40" s="1"/>
      <c r="Q40" s="1"/>
      <c r="R40" s="1"/>
    </row>
    <row r="41" spans="2:18" x14ac:dyDescent="0.4">
      <c r="B41" s="18"/>
      <c r="D41" s="5"/>
      <c r="E41" s="5"/>
      <c r="F41" s="5"/>
      <c r="G41" s="5"/>
      <c r="H41" s="5"/>
      <c r="I41" s="5"/>
      <c r="L41" s="19"/>
      <c r="M41" s="19"/>
      <c r="N41" s="19"/>
      <c r="O41" s="1"/>
      <c r="P41" s="1"/>
      <c r="Q41" s="1"/>
      <c r="R41" s="1"/>
    </row>
    <row r="42" spans="2:18" x14ac:dyDescent="0.4">
      <c r="B42" s="18"/>
      <c r="D42" s="5"/>
      <c r="E42" s="5"/>
      <c r="F42" s="5"/>
      <c r="G42" s="5"/>
      <c r="H42" s="5"/>
      <c r="I42" s="5"/>
      <c r="L42" s="19"/>
      <c r="M42" s="19"/>
      <c r="N42" s="19"/>
      <c r="O42" s="1"/>
      <c r="P42" s="1"/>
      <c r="Q42" s="1"/>
      <c r="R42" s="1"/>
    </row>
    <row r="43" spans="2:18" x14ac:dyDescent="0.4">
      <c r="B43" s="18" t="s">
        <v>224</v>
      </c>
      <c r="D43" s="5">
        <v>1.5742</v>
      </c>
      <c r="E43" s="5">
        <v>1.7884</v>
      </c>
      <c r="F43" s="5">
        <v>1.389</v>
      </c>
      <c r="G43" s="5">
        <v>0.1885</v>
      </c>
      <c r="H43" s="5">
        <v>0</v>
      </c>
      <c r="I43" s="5">
        <v>1.79</v>
      </c>
      <c r="L43" s="19">
        <f t="shared" si="2"/>
        <v>1.389</v>
      </c>
      <c r="M43" s="19">
        <f t="shared" ref="M43:M60" si="7">D43</f>
        <v>1.5742</v>
      </c>
      <c r="N43" s="19"/>
      <c r="O43" s="1"/>
      <c r="P43" s="1"/>
      <c r="Q43" s="1"/>
      <c r="R43" s="1"/>
    </row>
    <row r="44" spans="2:18" x14ac:dyDescent="0.4">
      <c r="B44" s="18" t="s">
        <v>225</v>
      </c>
      <c r="D44" s="5">
        <v>3.1953</v>
      </c>
      <c r="E44" s="5">
        <v>3.5630999999999999</v>
      </c>
      <c r="F44" s="5">
        <v>2.7519999999999998</v>
      </c>
      <c r="G44" s="5">
        <v>0.4466</v>
      </c>
      <c r="H44" s="5">
        <v>0.26340000000000002</v>
      </c>
      <c r="I44" s="5">
        <v>3.2669000000000001</v>
      </c>
      <c r="L44" s="19">
        <f t="shared" si="2"/>
        <v>3.0153999999999996</v>
      </c>
      <c r="M44" s="19">
        <f t="shared" si="7"/>
        <v>3.1953</v>
      </c>
      <c r="N44" s="19"/>
      <c r="O44" s="1"/>
      <c r="P44" s="1"/>
      <c r="Q44" s="1"/>
      <c r="R44" s="1"/>
    </row>
    <row r="45" spans="2:18" x14ac:dyDescent="0.4">
      <c r="B45" s="18" t="s">
        <v>226</v>
      </c>
      <c r="D45" s="5">
        <v>0.4002</v>
      </c>
      <c r="E45" s="5">
        <v>1.3481000000000001</v>
      </c>
      <c r="F45" s="5">
        <v>0.24840000000000001</v>
      </c>
      <c r="G45" s="5">
        <v>0.1537</v>
      </c>
      <c r="H45" s="5">
        <v>1.43E-2</v>
      </c>
      <c r="I45" s="5">
        <v>1.3355999999999999</v>
      </c>
      <c r="L45" s="19">
        <f t="shared" si="2"/>
        <v>0.26269999999999999</v>
      </c>
      <c r="M45" s="19">
        <f t="shared" si="7"/>
        <v>0.4002</v>
      </c>
      <c r="N45" s="19"/>
      <c r="O45" s="1"/>
      <c r="P45" s="1"/>
      <c r="Q45" s="1"/>
      <c r="R45" s="1"/>
    </row>
    <row r="46" spans="2:18" x14ac:dyDescent="0.4">
      <c r="B46" s="18" t="s">
        <v>227</v>
      </c>
      <c r="D46" s="5">
        <v>1.1000000000000001E-3</v>
      </c>
      <c r="E46" s="5">
        <v>2.7000000000000001E-3</v>
      </c>
      <c r="F46" s="5">
        <v>8.9999999999999998E-4</v>
      </c>
      <c r="G46" s="5">
        <v>5.0000000000000001E-4</v>
      </c>
      <c r="H46" s="5">
        <v>0</v>
      </c>
      <c r="I46" s="5">
        <v>2.0999999999999999E-3</v>
      </c>
      <c r="L46" s="19">
        <f t="shared" si="2"/>
        <v>8.9999999999999998E-4</v>
      </c>
      <c r="M46" s="19">
        <f t="shared" si="7"/>
        <v>1.1000000000000001E-3</v>
      </c>
      <c r="N46" s="19"/>
      <c r="O46" s="1"/>
      <c r="P46" s="1"/>
      <c r="Q46" s="1"/>
      <c r="R46" s="1"/>
    </row>
    <row r="47" spans="2:18" x14ac:dyDescent="0.4">
      <c r="B47" s="18" t="s">
        <v>5</v>
      </c>
      <c r="D47" s="5">
        <v>1.8E-3</v>
      </c>
      <c r="E47" s="5">
        <v>1.5100000000000001E-2</v>
      </c>
      <c r="F47" s="5">
        <v>1.9E-3</v>
      </c>
      <c r="G47" s="5">
        <v>0</v>
      </c>
      <c r="H47" s="5">
        <v>0</v>
      </c>
      <c r="I47" s="5">
        <v>1.5100000000000001E-2</v>
      </c>
      <c r="L47" s="19">
        <f t="shared" si="2"/>
        <v>1.9E-3</v>
      </c>
      <c r="M47" s="19">
        <f t="shared" si="7"/>
        <v>1.8E-3</v>
      </c>
      <c r="N47" s="19"/>
      <c r="O47" s="1"/>
      <c r="P47" s="1"/>
      <c r="Q47" s="1"/>
      <c r="R47" s="1"/>
    </row>
    <row r="48" spans="2:18" x14ac:dyDescent="0.4">
      <c r="B48" s="18" t="s">
        <v>6</v>
      </c>
      <c r="D48" s="5">
        <v>7.0000000000000001E-3</v>
      </c>
      <c r="E48" s="5">
        <v>0.31169999999999998</v>
      </c>
      <c r="F48" s="5">
        <v>4.7999999999999996E-3</v>
      </c>
      <c r="G48" s="5">
        <v>2.7000000000000001E-3</v>
      </c>
      <c r="H48" s="5">
        <v>7.3000000000000001E-3</v>
      </c>
      <c r="I48" s="5">
        <v>0.29709999999999998</v>
      </c>
      <c r="L48" s="19">
        <f t="shared" si="2"/>
        <v>1.21E-2</v>
      </c>
      <c r="M48" s="19">
        <f t="shared" si="7"/>
        <v>7.0000000000000001E-3</v>
      </c>
      <c r="N48" s="19"/>
      <c r="O48" s="1"/>
      <c r="P48" s="1"/>
      <c r="Q48" s="1"/>
      <c r="R48" s="1"/>
    </row>
    <row r="49" spans="2:40" x14ac:dyDescent="0.4">
      <c r="B49" s="18" t="s">
        <v>7</v>
      </c>
      <c r="D49" s="5">
        <v>0.28999999999999998</v>
      </c>
      <c r="E49" s="5">
        <v>0.113</v>
      </c>
      <c r="F49" s="5">
        <v>0.26479999999999998</v>
      </c>
      <c r="G49" s="5">
        <v>2.5399999999999999E-2</v>
      </c>
      <c r="H49" s="5">
        <v>0</v>
      </c>
      <c r="I49" s="5">
        <v>0.113</v>
      </c>
      <c r="L49" s="19">
        <f t="shared" si="2"/>
        <v>0.26479999999999998</v>
      </c>
      <c r="M49" s="19">
        <f t="shared" si="7"/>
        <v>0.28999999999999998</v>
      </c>
      <c r="N49" s="19"/>
      <c r="O49" s="1"/>
      <c r="P49" s="1"/>
      <c r="Q49" s="1"/>
      <c r="R49" s="1"/>
      <c r="AJ49" t="s">
        <v>230</v>
      </c>
      <c r="AM49" t="s">
        <v>231</v>
      </c>
    </row>
    <row r="50" spans="2:40" x14ac:dyDescent="0.4">
      <c r="B50" s="18" t="s">
        <v>8</v>
      </c>
      <c r="D50" s="5">
        <v>0.86129999999999995</v>
      </c>
      <c r="E50" s="5">
        <v>0.94879999999999998</v>
      </c>
      <c r="F50" s="5">
        <v>0.72850000000000004</v>
      </c>
      <c r="G50" s="5">
        <v>0.13059999999999999</v>
      </c>
      <c r="H50" s="5">
        <v>1.2E-2</v>
      </c>
      <c r="I50" s="5">
        <v>0.93620000000000003</v>
      </c>
      <c r="L50" s="19">
        <f t="shared" si="2"/>
        <v>0.74050000000000005</v>
      </c>
      <c r="M50" s="19">
        <f t="shared" si="7"/>
        <v>0.86129999999999995</v>
      </c>
      <c r="N50" s="19"/>
      <c r="O50" s="1"/>
      <c r="P50" s="1"/>
      <c r="Q50" s="1"/>
      <c r="R50" s="1"/>
      <c r="AJ50" t="s">
        <v>244</v>
      </c>
      <c r="AK50" t="s">
        <v>245</v>
      </c>
      <c r="AM50" t="s">
        <v>244</v>
      </c>
      <c r="AN50" t="s">
        <v>245</v>
      </c>
    </row>
    <row r="51" spans="2:40" x14ac:dyDescent="0.4">
      <c r="B51" s="18" t="s">
        <v>9</v>
      </c>
      <c r="D51" s="5">
        <v>0.57269999999999999</v>
      </c>
      <c r="E51" s="5">
        <v>0.86719999999999997</v>
      </c>
      <c r="F51" s="5">
        <v>0.85470000000000002</v>
      </c>
      <c r="G51" s="5">
        <v>0.21779999999999999</v>
      </c>
      <c r="H51" s="5">
        <v>2.0000000000000001E-4</v>
      </c>
      <c r="I51" s="5">
        <v>0.86699999999999999</v>
      </c>
      <c r="L51" s="19">
        <f t="shared" si="2"/>
        <v>0.85489999999999999</v>
      </c>
      <c r="M51" s="19">
        <f t="shared" si="7"/>
        <v>0.57269999999999999</v>
      </c>
      <c r="N51" s="19"/>
      <c r="O51" s="1"/>
      <c r="P51" s="1"/>
      <c r="Q51" s="1"/>
      <c r="R51" s="1"/>
      <c r="AF51" t="s">
        <v>51</v>
      </c>
      <c r="AG51" t="s">
        <v>56</v>
      </c>
      <c r="AH51" t="s">
        <v>57</v>
      </c>
      <c r="AI51" t="s">
        <v>246</v>
      </c>
      <c r="AJ51" s="3">
        <v>460.01159999999993</v>
      </c>
      <c r="AK51" s="3"/>
      <c r="AL51" s="3"/>
      <c r="AM51" s="3">
        <v>216.51309999999998</v>
      </c>
      <c r="AN51" s="3"/>
    </row>
    <row r="52" spans="2:40" x14ac:dyDescent="0.4">
      <c r="B52" s="18" t="s">
        <v>10</v>
      </c>
      <c r="D52" s="5">
        <v>1.7255</v>
      </c>
      <c r="E52" s="5">
        <v>3.3018999999999998</v>
      </c>
      <c r="F52" s="5">
        <v>1.0356000000000001</v>
      </c>
      <c r="G52" s="5">
        <v>0.68500000000000005</v>
      </c>
      <c r="H52" s="5">
        <v>0</v>
      </c>
      <c r="I52" s="5">
        <v>3.3018999999999998</v>
      </c>
      <c r="L52" s="19">
        <f t="shared" si="2"/>
        <v>1.0356000000000001</v>
      </c>
      <c r="M52" s="19">
        <f t="shared" si="7"/>
        <v>1.7255</v>
      </c>
      <c r="N52" s="19"/>
      <c r="O52" s="1"/>
      <c r="P52" s="1"/>
      <c r="Q52" s="1"/>
      <c r="R52" s="1"/>
      <c r="AF52" t="s">
        <v>50</v>
      </c>
      <c r="AG52" t="s">
        <v>56</v>
      </c>
      <c r="AH52" t="s">
        <v>57</v>
      </c>
      <c r="AI52" t="s">
        <v>247</v>
      </c>
      <c r="AJ52" s="3">
        <v>647.44759999999997</v>
      </c>
      <c r="AK52" s="3"/>
      <c r="AL52" s="3"/>
      <c r="AM52" s="3">
        <v>183.98470000000003</v>
      </c>
      <c r="AN52" s="3"/>
    </row>
    <row r="53" spans="2:40" x14ac:dyDescent="0.4">
      <c r="B53" s="18" t="s">
        <v>11</v>
      </c>
      <c r="D53" s="5">
        <v>1.3445</v>
      </c>
      <c r="E53" s="5">
        <v>3.0425</v>
      </c>
      <c r="F53" s="5">
        <v>0.873</v>
      </c>
      <c r="G53" s="5">
        <v>0.47270000000000001</v>
      </c>
      <c r="H53" s="5">
        <v>0</v>
      </c>
      <c r="I53" s="5">
        <v>3.0425</v>
      </c>
      <c r="L53" s="19">
        <f t="shared" si="2"/>
        <v>0.873</v>
      </c>
      <c r="M53" s="19">
        <f t="shared" si="7"/>
        <v>1.3445</v>
      </c>
      <c r="N53" s="19"/>
      <c r="O53" s="1"/>
      <c r="P53" s="1"/>
      <c r="Q53" s="1"/>
      <c r="R53" s="1"/>
      <c r="AF53" t="s">
        <v>55</v>
      </c>
      <c r="AG53" t="s">
        <v>56</v>
      </c>
      <c r="AH53" t="s">
        <v>58</v>
      </c>
      <c r="AI53" t="s">
        <v>248</v>
      </c>
      <c r="AJ53" s="3"/>
      <c r="AK53" s="3">
        <v>454.81679999999989</v>
      </c>
      <c r="AL53" s="3"/>
      <c r="AM53" s="3"/>
      <c r="AN53" s="3">
        <v>215.81889999999999</v>
      </c>
    </row>
    <row r="54" spans="2:40" x14ac:dyDescent="0.4">
      <c r="B54" s="18" t="s">
        <v>228</v>
      </c>
      <c r="D54" s="5">
        <v>2.4312</v>
      </c>
      <c r="E54" s="5">
        <v>2.9878999999999998</v>
      </c>
      <c r="F54" s="5">
        <v>1.8436999999999999</v>
      </c>
      <c r="G54" s="5">
        <v>0.58679999999999999</v>
      </c>
      <c r="H54" s="5">
        <v>0</v>
      </c>
      <c r="I54" s="5">
        <v>2.9878999999999998</v>
      </c>
      <c r="L54" s="19">
        <f t="shared" si="2"/>
        <v>1.8436999999999999</v>
      </c>
      <c r="M54" s="19">
        <f t="shared" si="7"/>
        <v>2.4312</v>
      </c>
      <c r="N54" s="19"/>
      <c r="O54" s="1"/>
      <c r="P54" s="1"/>
      <c r="Q54" s="1"/>
      <c r="R54" s="1"/>
      <c r="AF54" t="s">
        <v>54</v>
      </c>
      <c r="AG54" t="s">
        <v>56</v>
      </c>
      <c r="AH54" t="s">
        <v>58</v>
      </c>
      <c r="AI54" t="s">
        <v>249</v>
      </c>
      <c r="AJ54" s="3"/>
      <c r="AK54" s="3">
        <v>2.4049999999999998</v>
      </c>
      <c r="AL54" s="3"/>
      <c r="AM54" s="3"/>
      <c r="AN54" s="3">
        <v>1.3443999999999998</v>
      </c>
    </row>
    <row r="55" spans="2:40" x14ac:dyDescent="0.4">
      <c r="B55" s="18" t="s">
        <v>229</v>
      </c>
      <c r="D55" s="5">
        <v>0</v>
      </c>
      <c r="E55" s="5">
        <v>0.1885</v>
      </c>
      <c r="F55" s="5">
        <v>0</v>
      </c>
      <c r="G55" s="5">
        <v>0</v>
      </c>
      <c r="H55" s="5">
        <v>0</v>
      </c>
      <c r="I55" s="5">
        <v>0.1885</v>
      </c>
      <c r="L55" s="19">
        <f t="shared" si="2"/>
        <v>0</v>
      </c>
      <c r="M55" s="19">
        <f t="shared" si="7"/>
        <v>0</v>
      </c>
      <c r="N55" s="19"/>
      <c r="O55" s="1"/>
      <c r="P55" s="1"/>
      <c r="Q55" s="1"/>
      <c r="R55" s="1"/>
      <c r="AF55" t="s">
        <v>53</v>
      </c>
      <c r="AG55" t="s">
        <v>56</v>
      </c>
      <c r="AH55" t="s">
        <v>58</v>
      </c>
      <c r="AI55" t="s">
        <v>250</v>
      </c>
      <c r="AJ55" s="3"/>
      <c r="AK55" s="3">
        <v>312.26419999999996</v>
      </c>
      <c r="AL55" s="3"/>
      <c r="AM55" s="3"/>
      <c r="AN55" s="3">
        <v>54.388500000000001</v>
      </c>
    </row>
    <row r="56" spans="2:40" x14ac:dyDescent="0.4">
      <c r="B56" s="18" t="s">
        <v>37</v>
      </c>
      <c r="D56" s="5">
        <v>9.4000000000000004E-3</v>
      </c>
      <c r="E56" s="5">
        <v>0.87539999999999996</v>
      </c>
      <c r="F56" s="5">
        <v>1E-3</v>
      </c>
      <c r="G56" s="5">
        <v>7.7999999999999996E-3</v>
      </c>
      <c r="H56" s="5">
        <v>2.9999999999999997E-4</v>
      </c>
      <c r="I56" s="5">
        <v>0.87509999999999999</v>
      </c>
      <c r="L56" s="19">
        <f t="shared" si="2"/>
        <v>1.2999999999999999E-3</v>
      </c>
      <c r="M56" s="19">
        <f t="shared" si="7"/>
        <v>9.4000000000000004E-3</v>
      </c>
      <c r="N56" s="19"/>
      <c r="O56" s="1"/>
      <c r="P56" s="1"/>
      <c r="Q56" s="1"/>
      <c r="R56" s="1"/>
      <c r="AF56" t="s">
        <v>52</v>
      </c>
      <c r="AG56" t="s">
        <v>56</v>
      </c>
      <c r="AH56" t="s">
        <v>58</v>
      </c>
      <c r="AI56" t="s">
        <v>251</v>
      </c>
      <c r="AJ56" s="3"/>
      <c r="AK56" s="3">
        <v>308.63750000000005</v>
      </c>
      <c r="AL56" s="3"/>
      <c r="AM56" s="3"/>
      <c r="AN56" s="3">
        <v>125.07059999999997</v>
      </c>
    </row>
    <row r="57" spans="2:40" x14ac:dyDescent="0.4">
      <c r="B57" s="18" t="s">
        <v>38</v>
      </c>
      <c r="D57" s="5">
        <v>9.1999999999999998E-3</v>
      </c>
      <c r="E57" s="5">
        <v>3.2300000000000002E-2</v>
      </c>
      <c r="F57" s="5">
        <v>9.1999999999999998E-3</v>
      </c>
      <c r="G57" s="5">
        <v>0</v>
      </c>
      <c r="H57" s="5">
        <v>0</v>
      </c>
      <c r="I57" s="5">
        <v>3.2300000000000002E-2</v>
      </c>
      <c r="L57" s="19">
        <f t="shared" si="2"/>
        <v>9.1999999999999998E-3</v>
      </c>
      <c r="M57" s="19">
        <f t="shared" si="7"/>
        <v>9.1999999999999998E-3</v>
      </c>
      <c r="N57" s="19"/>
      <c r="O57" s="1"/>
      <c r="P57" s="1"/>
      <c r="Q57" s="1"/>
      <c r="R57" s="1"/>
    </row>
    <row r="58" spans="2:40" x14ac:dyDescent="0.4">
      <c r="B58" s="18" t="s">
        <v>39</v>
      </c>
      <c r="D58" s="5">
        <v>2.7099999999999999E-2</v>
      </c>
      <c r="E58" s="5">
        <v>3.3099999999999997E-2</v>
      </c>
      <c r="F58" s="5">
        <v>1.14E-2</v>
      </c>
      <c r="G58" s="5">
        <v>1.55E-2</v>
      </c>
      <c r="H58" s="5">
        <v>0</v>
      </c>
      <c r="I58" s="5">
        <v>3.3099999999999997E-2</v>
      </c>
      <c r="L58" s="19">
        <f t="shared" si="2"/>
        <v>1.14E-2</v>
      </c>
      <c r="M58" s="19">
        <f t="shared" si="7"/>
        <v>2.7099999999999999E-2</v>
      </c>
      <c r="N58" s="19"/>
      <c r="O58" s="1"/>
      <c r="P58" s="1"/>
      <c r="Q58" s="1"/>
      <c r="R58" s="1"/>
    </row>
    <row r="59" spans="2:40" x14ac:dyDescent="0.4">
      <c r="B59" s="18" t="s">
        <v>40</v>
      </c>
      <c r="D59" s="5">
        <v>0.34410000000000002</v>
      </c>
      <c r="E59" s="5">
        <v>2.9754</v>
      </c>
      <c r="F59" s="5">
        <v>7.7700000000000005E-2</v>
      </c>
      <c r="G59" s="5">
        <v>0.28149999999999997</v>
      </c>
      <c r="H59" s="5">
        <v>0</v>
      </c>
      <c r="I59" s="5">
        <v>2.9754</v>
      </c>
      <c r="L59" s="19">
        <f t="shared" si="2"/>
        <v>7.7700000000000005E-2</v>
      </c>
      <c r="M59" s="19">
        <f t="shared" si="7"/>
        <v>0.34410000000000002</v>
      </c>
      <c r="N59" s="19"/>
      <c r="O59" s="1"/>
      <c r="P59" s="1"/>
      <c r="Q59" s="1"/>
      <c r="R59" s="1"/>
    </row>
    <row r="60" spans="2:40" x14ac:dyDescent="0.4">
      <c r="B60" s="18" t="s">
        <v>41</v>
      </c>
      <c r="D60" s="5">
        <v>2.12E-2</v>
      </c>
      <c r="E60" s="5">
        <v>0.4274</v>
      </c>
      <c r="F60" s="5">
        <v>1.03E-2</v>
      </c>
      <c r="G60" s="5">
        <v>1.09E-2</v>
      </c>
      <c r="H60" s="5">
        <v>0</v>
      </c>
      <c r="I60" s="5">
        <v>0.4274</v>
      </c>
      <c r="L60" s="19">
        <f t="shared" si="2"/>
        <v>1.03E-2</v>
      </c>
      <c r="M60" s="19">
        <f t="shared" si="7"/>
        <v>2.12E-2</v>
      </c>
      <c r="N60" s="19"/>
      <c r="O60" s="1"/>
      <c r="P60" s="1"/>
      <c r="Q60" s="1"/>
      <c r="R60" s="1"/>
    </row>
    <row r="61" spans="2:40" x14ac:dyDescent="0.4">
      <c r="B61" s="18"/>
      <c r="D61" s="5"/>
      <c r="E61" s="5"/>
      <c r="F61" s="5"/>
      <c r="G61" s="5"/>
      <c r="H61" s="5"/>
      <c r="I61" s="5"/>
      <c r="L61" s="19"/>
      <c r="M61" s="19"/>
      <c r="N61" s="19"/>
      <c r="O61" s="1"/>
      <c r="P61" s="1"/>
      <c r="Q61" s="1"/>
      <c r="R61" s="1"/>
    </row>
    <row r="62" spans="2:40" x14ac:dyDescent="0.4">
      <c r="B62" s="18"/>
      <c r="D62" s="5"/>
      <c r="E62" s="5"/>
      <c r="F62" s="5"/>
      <c r="G62" s="5"/>
      <c r="H62" s="5"/>
      <c r="I62" s="5"/>
      <c r="L62" s="19"/>
      <c r="M62" s="19"/>
      <c r="N62" s="19"/>
      <c r="O62" s="1"/>
      <c r="P62" s="1"/>
      <c r="Q62" s="1"/>
      <c r="R62" s="1"/>
    </row>
    <row r="63" spans="2:40" x14ac:dyDescent="0.4">
      <c r="B63" s="18"/>
      <c r="D63" s="5"/>
      <c r="E63" s="5"/>
      <c r="F63" s="5"/>
      <c r="G63" s="5"/>
      <c r="H63" s="5"/>
      <c r="I63" s="5"/>
      <c r="L63" s="19"/>
      <c r="M63" s="19"/>
      <c r="N63" s="19"/>
      <c r="O63" s="1"/>
      <c r="P63" s="1"/>
      <c r="Q63" s="1"/>
      <c r="R63" s="1"/>
    </row>
    <row r="64" spans="2:40" x14ac:dyDescent="0.4">
      <c r="B64" s="18"/>
      <c r="D64" s="5"/>
      <c r="E64" s="5"/>
      <c r="F64" s="5"/>
      <c r="G64" s="5"/>
      <c r="H64" s="5"/>
      <c r="I64" s="5"/>
      <c r="L64" s="19"/>
      <c r="M64" s="19"/>
      <c r="N64" s="19"/>
      <c r="O64" s="1"/>
      <c r="P64" s="1"/>
      <c r="Q64" s="1"/>
      <c r="R64" s="1"/>
    </row>
    <row r="65" spans="1:18" x14ac:dyDescent="0.4">
      <c r="B65" s="18"/>
      <c r="D65" s="5"/>
      <c r="E65" s="5"/>
      <c r="F65" s="5"/>
      <c r="G65" s="5"/>
      <c r="H65" s="5"/>
      <c r="I65" s="5"/>
      <c r="L65" s="19"/>
      <c r="M65" s="19"/>
      <c r="N65" s="19"/>
      <c r="O65" s="1"/>
      <c r="P65" s="1"/>
      <c r="Q65" s="1"/>
      <c r="R65" s="1"/>
    </row>
    <row r="66" spans="1:18" x14ac:dyDescent="0.4">
      <c r="B66" s="18"/>
      <c r="D66" s="5"/>
      <c r="E66" s="5"/>
      <c r="F66" s="5"/>
      <c r="G66" s="5"/>
      <c r="H66" s="5"/>
      <c r="I66" s="5"/>
      <c r="L66" s="19"/>
      <c r="M66" s="19"/>
      <c r="N66" s="19"/>
      <c r="O66" s="1"/>
      <c r="P66" s="1"/>
      <c r="Q66" s="1"/>
      <c r="R66" s="1"/>
    </row>
    <row r="67" spans="1:18" x14ac:dyDescent="0.4">
      <c r="B67" s="18"/>
      <c r="D67" s="5"/>
      <c r="E67" s="5"/>
      <c r="F67" s="5"/>
      <c r="G67" s="5"/>
      <c r="H67" s="5"/>
      <c r="I67" s="5"/>
      <c r="L67" s="19"/>
      <c r="M67" s="19"/>
      <c r="N67" s="19"/>
      <c r="O67" s="1"/>
      <c r="P67" s="1"/>
      <c r="Q67" s="1"/>
      <c r="R67" s="1"/>
    </row>
    <row r="68" spans="1:18" x14ac:dyDescent="0.4">
      <c r="B68" s="18"/>
      <c r="D68" s="5"/>
      <c r="E68" s="5"/>
      <c r="F68" s="5"/>
      <c r="G68" s="5"/>
      <c r="H68" s="5"/>
      <c r="I68" s="5"/>
      <c r="L68" s="19"/>
      <c r="M68" s="19"/>
      <c r="N68" s="19"/>
      <c r="O68" s="1"/>
      <c r="P68" s="1"/>
      <c r="Q68" s="1"/>
      <c r="R68" s="1"/>
    </row>
    <row r="69" spans="1:18" x14ac:dyDescent="0.4">
      <c r="B69" s="18"/>
      <c r="D69" s="5"/>
      <c r="E69" s="5"/>
      <c r="F69" s="5"/>
      <c r="G69" s="5"/>
      <c r="H69" s="5"/>
      <c r="I69" s="5"/>
      <c r="L69" s="19"/>
      <c r="M69" s="19"/>
      <c r="N69" s="19"/>
      <c r="O69" s="1"/>
      <c r="P69" s="1"/>
      <c r="Q69" s="1"/>
      <c r="R69" s="1"/>
    </row>
    <row r="70" spans="1:18" x14ac:dyDescent="0.4">
      <c r="B70" s="18"/>
      <c r="D70" s="5"/>
      <c r="E70" s="5"/>
      <c r="F70" s="5"/>
      <c r="G70" s="5"/>
      <c r="H70" s="5"/>
      <c r="I70" s="5"/>
      <c r="L70" s="19"/>
      <c r="M70" s="19"/>
      <c r="N70" s="19"/>
      <c r="O70" s="1"/>
      <c r="P70" s="1"/>
      <c r="Q70" s="1"/>
      <c r="R70" s="1"/>
    </row>
    <row r="71" spans="1:18" x14ac:dyDescent="0.4">
      <c r="B71" s="18"/>
      <c r="D71" s="5"/>
      <c r="E71" s="5"/>
      <c r="F71" s="5"/>
      <c r="G71" s="5"/>
      <c r="H71" s="5"/>
      <c r="I71" s="5"/>
      <c r="L71" s="19"/>
      <c r="M71" s="19"/>
      <c r="N71" s="19"/>
      <c r="O71" s="1"/>
      <c r="P71" s="1"/>
      <c r="Q71" s="1"/>
      <c r="R71" s="1"/>
    </row>
    <row r="72" spans="1:18" x14ac:dyDescent="0.4">
      <c r="B72" s="18"/>
      <c r="D72" s="5"/>
      <c r="E72" s="5"/>
      <c r="F72" s="5"/>
      <c r="G72" s="5"/>
      <c r="H72" s="5"/>
      <c r="I72" s="5"/>
      <c r="L72" s="19"/>
      <c r="M72" s="19"/>
      <c r="N72" s="19"/>
      <c r="O72" s="1"/>
      <c r="P72" s="1"/>
      <c r="Q72" s="1"/>
      <c r="R72" s="1"/>
    </row>
    <row r="73" spans="1:18" x14ac:dyDescent="0.4">
      <c r="B73" s="18"/>
      <c r="D73" s="5"/>
      <c r="E73" s="5"/>
      <c r="F73" s="5"/>
      <c r="G73" s="5"/>
      <c r="H73" s="5"/>
      <c r="I73" s="5"/>
      <c r="L73" s="19"/>
      <c r="M73" s="19"/>
      <c r="N73" s="19"/>
      <c r="O73" s="1"/>
      <c r="P73" s="1"/>
      <c r="Q73" s="1"/>
      <c r="R73" s="1"/>
    </row>
    <row r="74" spans="1:18" x14ac:dyDescent="0.4">
      <c r="B74" s="18"/>
      <c r="D74" s="5"/>
      <c r="E74" s="5"/>
      <c r="F74" s="5"/>
      <c r="G74" s="5"/>
      <c r="H74" s="5"/>
      <c r="I74" s="5"/>
      <c r="L74" s="19"/>
      <c r="M74" s="19"/>
      <c r="N74" s="19"/>
      <c r="O74" s="1"/>
      <c r="P74" s="1"/>
      <c r="Q74" s="1"/>
      <c r="R74" s="1"/>
    </row>
    <row r="75" spans="1:18" x14ac:dyDescent="0.4">
      <c r="B75" s="18"/>
      <c r="D75" s="5"/>
      <c r="E75" s="5"/>
      <c r="F75" s="5"/>
      <c r="G75" s="5"/>
      <c r="H75" s="5"/>
      <c r="I75" s="5"/>
      <c r="L75" s="19"/>
      <c r="M75" s="19"/>
      <c r="N75" s="19"/>
      <c r="O75" s="1"/>
      <c r="P75" s="1"/>
      <c r="Q75" s="1"/>
      <c r="R75" s="1"/>
    </row>
    <row r="76" spans="1:18" x14ac:dyDescent="0.4">
      <c r="A76" s="18"/>
      <c r="B76" s="4" t="s">
        <v>189</v>
      </c>
      <c r="D76" s="5">
        <v>0.17069999999999999</v>
      </c>
      <c r="E76" s="5">
        <v>0.83620000000000005</v>
      </c>
      <c r="F76" s="5">
        <v>0.1196</v>
      </c>
      <c r="G76" s="5">
        <v>5.1400000000000001E-2</v>
      </c>
      <c r="H76" s="5">
        <v>1.23E-2</v>
      </c>
      <c r="I76" s="5">
        <v>0.82450000000000001</v>
      </c>
      <c r="L76" s="19">
        <f t="shared" ref="L76:L124" si="8">F76+H76</f>
        <v>0.13189999999999999</v>
      </c>
      <c r="M76" s="19">
        <f t="shared" ref="M76:M95" si="9">D76</f>
        <v>0.17069999999999999</v>
      </c>
      <c r="N76" s="19"/>
      <c r="O76" s="1"/>
      <c r="P76" s="1"/>
      <c r="Q76" s="1"/>
      <c r="R76" s="1"/>
    </row>
    <row r="77" spans="1:18" x14ac:dyDescent="0.4">
      <c r="B77" s="4" t="s">
        <v>64</v>
      </c>
      <c r="D77" s="5">
        <v>2.4218999999999999</v>
      </c>
      <c r="E77" s="5">
        <v>7.5247999999999999</v>
      </c>
      <c r="F77" s="5">
        <v>1.8391</v>
      </c>
      <c r="G77" s="5">
        <v>0.58840000000000003</v>
      </c>
      <c r="H77" s="5">
        <v>0</v>
      </c>
      <c r="I77" s="5">
        <v>7.5247999999999999</v>
      </c>
      <c r="L77" s="19">
        <f t="shared" si="8"/>
        <v>1.8391</v>
      </c>
      <c r="M77" s="19">
        <f t="shared" si="9"/>
        <v>2.4218999999999999</v>
      </c>
      <c r="N77" s="19"/>
      <c r="O77" s="1"/>
      <c r="P77" s="1"/>
      <c r="Q77" s="1"/>
      <c r="R77" s="1"/>
    </row>
    <row r="78" spans="1:18" x14ac:dyDescent="0.4">
      <c r="B78" s="4" t="s">
        <v>65</v>
      </c>
      <c r="D78" s="5">
        <v>4.4000000000000003E-3</v>
      </c>
      <c r="E78" s="5">
        <v>8.7099999999999997E-2</v>
      </c>
      <c r="F78" s="5">
        <v>2.7000000000000001E-3</v>
      </c>
      <c r="G78" s="5">
        <v>1.6000000000000001E-3</v>
      </c>
      <c r="H78" s="5">
        <v>0</v>
      </c>
      <c r="I78" s="5">
        <v>8.7099999999999997E-2</v>
      </c>
      <c r="L78" s="19">
        <f t="shared" si="8"/>
        <v>2.7000000000000001E-3</v>
      </c>
      <c r="M78" s="19">
        <f t="shared" si="9"/>
        <v>4.4000000000000003E-3</v>
      </c>
      <c r="N78" s="19"/>
      <c r="O78" s="1"/>
      <c r="P78" s="1"/>
      <c r="Q78" s="1"/>
      <c r="R78" s="1"/>
    </row>
    <row r="79" spans="1:18" x14ac:dyDescent="0.4">
      <c r="B79" s="4" t="s">
        <v>66</v>
      </c>
      <c r="D79" s="5">
        <v>2.9999999999999997E-4</v>
      </c>
      <c r="E79" s="5">
        <v>2.64E-2</v>
      </c>
      <c r="F79" s="5">
        <v>2.9999999999999997E-4</v>
      </c>
      <c r="G79" s="5">
        <v>0</v>
      </c>
      <c r="H79" s="5">
        <v>5.9999999999999995E-4</v>
      </c>
      <c r="I79" s="5">
        <v>2.5600000000000001E-2</v>
      </c>
      <c r="L79" s="19">
        <f t="shared" si="8"/>
        <v>8.9999999999999998E-4</v>
      </c>
      <c r="M79" s="19">
        <f t="shared" si="9"/>
        <v>2.9999999999999997E-4</v>
      </c>
      <c r="N79" s="19"/>
      <c r="O79" s="1"/>
      <c r="P79" s="1"/>
      <c r="Q79" s="1"/>
      <c r="R79" s="1"/>
    </row>
    <row r="80" spans="1:18" x14ac:dyDescent="0.4">
      <c r="B80" s="4" t="s">
        <v>67</v>
      </c>
      <c r="D80" s="5">
        <v>1.9E-3</v>
      </c>
      <c r="E80" s="5">
        <v>1.54E-2</v>
      </c>
      <c r="F80" s="5">
        <v>1.9E-3</v>
      </c>
      <c r="G80" s="5">
        <v>0</v>
      </c>
      <c r="H80" s="5">
        <v>0</v>
      </c>
      <c r="I80" s="5">
        <v>1.54E-2</v>
      </c>
      <c r="L80" s="19">
        <f t="shared" si="8"/>
        <v>1.9E-3</v>
      </c>
      <c r="M80" s="19">
        <f t="shared" si="9"/>
        <v>1.9E-3</v>
      </c>
      <c r="N80" s="19"/>
      <c r="O80" s="1"/>
      <c r="P80" s="1"/>
      <c r="Q80" s="1"/>
      <c r="R80" s="1"/>
    </row>
    <row r="81" spans="2:18" x14ac:dyDescent="0.4">
      <c r="B81" s="4" t="s">
        <v>68</v>
      </c>
      <c r="D81" s="5">
        <v>1.8763000000000001</v>
      </c>
      <c r="E81" s="5">
        <v>1.7871999999999999</v>
      </c>
      <c r="F81" s="5">
        <v>1.6175999999999999</v>
      </c>
      <c r="G81" s="5">
        <v>0.246</v>
      </c>
      <c r="H81" s="5">
        <v>1.49E-2</v>
      </c>
      <c r="I81" s="5">
        <v>1.7762</v>
      </c>
      <c r="L81" s="19">
        <f t="shared" si="8"/>
        <v>1.6324999999999998</v>
      </c>
      <c r="M81" s="19">
        <f t="shared" si="9"/>
        <v>1.8763000000000001</v>
      </c>
      <c r="N81" s="19"/>
      <c r="O81" s="1"/>
      <c r="P81" s="1"/>
      <c r="Q81" s="1"/>
      <c r="R81" s="1"/>
    </row>
    <row r="82" spans="2:18" x14ac:dyDescent="0.4">
      <c r="B82" s="4" t="s">
        <v>69</v>
      </c>
      <c r="D82" s="5">
        <v>0.47199999999999998</v>
      </c>
      <c r="E82" s="5">
        <v>1.2662</v>
      </c>
      <c r="F82" s="5">
        <v>0.46789999999999998</v>
      </c>
      <c r="G82" s="5">
        <v>4.5999999999999999E-3</v>
      </c>
      <c r="H82" s="5">
        <v>0.02</v>
      </c>
      <c r="I82" s="5">
        <v>1.2635000000000001</v>
      </c>
      <c r="L82" s="19">
        <f t="shared" si="8"/>
        <v>0.4879</v>
      </c>
      <c r="M82" s="19">
        <f t="shared" si="9"/>
        <v>0.47199999999999998</v>
      </c>
      <c r="N82" s="19"/>
      <c r="O82" s="1"/>
      <c r="P82" s="1"/>
      <c r="Q82" s="1"/>
      <c r="R82" s="1"/>
    </row>
    <row r="83" spans="2:18" x14ac:dyDescent="0.4">
      <c r="B83" s="4" t="s">
        <v>70</v>
      </c>
      <c r="D83" s="5">
        <v>1.21E-2</v>
      </c>
      <c r="E83" s="5">
        <v>0.21129999999999999</v>
      </c>
      <c r="F83" s="5">
        <v>2.2000000000000001E-3</v>
      </c>
      <c r="G83" s="5">
        <v>9.5999999999999992E-3</v>
      </c>
      <c r="H83" s="5">
        <v>2.0000000000000001E-4</v>
      </c>
      <c r="I83" s="5">
        <v>0.21110000000000001</v>
      </c>
      <c r="L83" s="19">
        <f t="shared" si="8"/>
        <v>2.4000000000000002E-3</v>
      </c>
      <c r="M83" s="19">
        <f t="shared" si="9"/>
        <v>1.21E-2</v>
      </c>
      <c r="N83" s="19"/>
      <c r="O83" s="1"/>
      <c r="P83" s="1"/>
      <c r="Q83" s="1"/>
      <c r="R83" s="1"/>
    </row>
    <row r="84" spans="2:18" x14ac:dyDescent="0.4">
      <c r="B84" s="4" t="s">
        <v>71</v>
      </c>
      <c r="D84" s="5">
        <v>0.84560000000000002</v>
      </c>
      <c r="E84" s="5">
        <v>7.0838999999999999</v>
      </c>
      <c r="F84" s="5">
        <v>0.32650000000000001</v>
      </c>
      <c r="G84" s="5">
        <v>0.5232</v>
      </c>
      <c r="H84" s="5">
        <v>0</v>
      </c>
      <c r="I84" s="5">
        <v>7.0838999999999999</v>
      </c>
      <c r="L84" s="19">
        <f t="shared" si="8"/>
        <v>0.32650000000000001</v>
      </c>
      <c r="M84" s="19">
        <f t="shared" si="9"/>
        <v>0.84560000000000002</v>
      </c>
      <c r="N84" s="19"/>
      <c r="O84" s="1"/>
      <c r="P84" s="1"/>
      <c r="Q84" s="1"/>
      <c r="R84" s="1"/>
    </row>
    <row r="85" spans="2:18" x14ac:dyDescent="0.4">
      <c r="B85" s="4" t="s">
        <v>72</v>
      </c>
      <c r="D85" s="5">
        <v>7.7200000000000005E-2</v>
      </c>
      <c r="E85" s="5">
        <v>0.36609999999999998</v>
      </c>
      <c r="F85" s="5">
        <v>1.17E-2</v>
      </c>
      <c r="G85" s="5">
        <v>6.5299999999999997E-2</v>
      </c>
      <c r="H85" s="5">
        <v>5.9999999999999995E-4</v>
      </c>
      <c r="I85" s="5">
        <v>0.3654</v>
      </c>
      <c r="L85" s="19">
        <f t="shared" si="8"/>
        <v>1.23E-2</v>
      </c>
      <c r="M85" s="19">
        <f t="shared" si="9"/>
        <v>7.7200000000000005E-2</v>
      </c>
      <c r="N85" s="19"/>
      <c r="O85" s="1"/>
      <c r="P85" s="1"/>
      <c r="Q85" s="1"/>
      <c r="R85" s="1"/>
    </row>
    <row r="86" spans="2:18" x14ac:dyDescent="0.4">
      <c r="B86" s="4" t="s">
        <v>190</v>
      </c>
      <c r="D86" s="5">
        <v>0.97189999999999999</v>
      </c>
      <c r="E86" s="5">
        <v>7.8137999999999996</v>
      </c>
      <c r="F86" s="5">
        <v>0.75739999999999996</v>
      </c>
      <c r="G86" s="5">
        <v>0.21</v>
      </c>
      <c r="H86" s="5">
        <v>5.0000000000000001E-4</v>
      </c>
      <c r="I86" s="5">
        <v>7.8129</v>
      </c>
      <c r="L86" s="19">
        <f t="shared" si="8"/>
        <v>0.75789999999999991</v>
      </c>
      <c r="M86" s="19">
        <f t="shared" si="9"/>
        <v>0.97189999999999999</v>
      </c>
      <c r="N86" s="19"/>
      <c r="O86" s="1"/>
      <c r="P86" s="1"/>
      <c r="Q86" s="1"/>
      <c r="R86" s="1"/>
    </row>
    <row r="87" spans="2:18" x14ac:dyDescent="0.4">
      <c r="B87" s="4" t="s">
        <v>12</v>
      </c>
      <c r="D87" s="5">
        <v>3.7745000000000002</v>
      </c>
      <c r="E87" s="5">
        <v>3.6461999999999999</v>
      </c>
      <c r="F87" s="5">
        <v>1.6894</v>
      </c>
      <c r="G87" s="5">
        <v>2.0867</v>
      </c>
      <c r="H87" s="5">
        <v>5.7999999999999996E-3</v>
      </c>
      <c r="I87" s="5">
        <v>3.6476000000000002</v>
      </c>
      <c r="L87" s="19">
        <f t="shared" si="8"/>
        <v>1.6952</v>
      </c>
      <c r="M87" s="19">
        <f t="shared" si="9"/>
        <v>3.7745000000000002</v>
      </c>
      <c r="N87" s="19"/>
      <c r="O87" s="1"/>
      <c r="P87" s="1"/>
      <c r="Q87" s="1"/>
      <c r="R87" s="1"/>
    </row>
    <row r="88" spans="2:18" x14ac:dyDescent="0.4">
      <c r="B88" s="4" t="s">
        <v>13</v>
      </c>
      <c r="D88" s="5">
        <v>4.1577999999999999</v>
      </c>
      <c r="E88" s="5">
        <v>4.2123999999999997</v>
      </c>
      <c r="F88" s="5">
        <v>2.3067000000000002</v>
      </c>
      <c r="G88" s="5">
        <v>1.8734</v>
      </c>
      <c r="H88" s="5">
        <v>0</v>
      </c>
      <c r="I88" s="5">
        <v>4.2123999999999997</v>
      </c>
      <c r="L88" s="19">
        <f t="shared" si="8"/>
        <v>2.3067000000000002</v>
      </c>
      <c r="M88" s="19">
        <f t="shared" si="9"/>
        <v>4.1577999999999999</v>
      </c>
      <c r="N88" s="19"/>
      <c r="O88" s="1"/>
      <c r="P88" s="1"/>
      <c r="Q88" s="1"/>
      <c r="R88" s="1"/>
    </row>
    <row r="89" spans="2:18" x14ac:dyDescent="0.4">
      <c r="B89" s="4" t="s">
        <v>14</v>
      </c>
      <c r="D89" s="5">
        <v>1.6194</v>
      </c>
      <c r="E89" s="5">
        <v>2.0341</v>
      </c>
      <c r="F89" s="5">
        <v>0.53910000000000002</v>
      </c>
      <c r="G89" s="5">
        <v>1.0807</v>
      </c>
      <c r="H89" s="5">
        <v>0</v>
      </c>
      <c r="I89" s="5">
        <v>2.0341</v>
      </c>
      <c r="L89" s="19">
        <f t="shared" si="8"/>
        <v>0.53910000000000002</v>
      </c>
      <c r="M89" s="19">
        <f t="shared" si="9"/>
        <v>1.6194</v>
      </c>
      <c r="N89" s="19"/>
      <c r="O89" s="1"/>
      <c r="P89" s="1"/>
      <c r="Q89" s="1"/>
      <c r="R89" s="1"/>
    </row>
    <row r="90" spans="2:18" x14ac:dyDescent="0.4">
      <c r="B90" s="4" t="s">
        <v>191</v>
      </c>
      <c r="D90" s="5">
        <v>6.9999999999999999E-4</v>
      </c>
      <c r="E90" s="5">
        <v>1.04E-2</v>
      </c>
      <c r="F90" s="5">
        <v>6.9999999999999999E-4</v>
      </c>
      <c r="G90" s="5">
        <v>0</v>
      </c>
      <c r="H90" s="5">
        <v>0</v>
      </c>
      <c r="I90" s="5">
        <v>1.04E-2</v>
      </c>
      <c r="L90" s="19">
        <f t="shared" si="8"/>
        <v>6.9999999999999999E-4</v>
      </c>
      <c r="M90" s="19">
        <f t="shared" si="9"/>
        <v>6.9999999999999999E-4</v>
      </c>
      <c r="N90" s="19"/>
      <c r="O90" s="1"/>
      <c r="P90" s="1"/>
      <c r="Q90" s="1"/>
      <c r="R90" s="1"/>
    </row>
    <row r="91" spans="2:18" x14ac:dyDescent="0.4">
      <c r="B91" s="4" t="s">
        <v>192</v>
      </c>
      <c r="D91" s="5">
        <v>0.60289999999999999</v>
      </c>
      <c r="E91" s="5">
        <v>3.6819999999999999</v>
      </c>
      <c r="F91" s="5">
        <v>0.24990000000000001</v>
      </c>
      <c r="G91" s="5">
        <v>0.3538</v>
      </c>
      <c r="H91" s="5">
        <v>0</v>
      </c>
      <c r="I91" s="5">
        <v>3.6819999999999999</v>
      </c>
      <c r="L91" s="19">
        <f t="shared" si="8"/>
        <v>0.24990000000000001</v>
      </c>
      <c r="M91" s="19">
        <f t="shared" si="9"/>
        <v>0.60289999999999999</v>
      </c>
      <c r="N91" s="19"/>
      <c r="O91" s="1"/>
      <c r="P91" s="1"/>
      <c r="Q91" s="1"/>
      <c r="R91" s="1"/>
    </row>
    <row r="92" spans="2:18" x14ac:dyDescent="0.4">
      <c r="B92" s="4" t="s">
        <v>15</v>
      </c>
      <c r="D92" s="5">
        <v>4.2801999999999998</v>
      </c>
      <c r="E92" s="5">
        <v>2.6581999999999999</v>
      </c>
      <c r="F92" s="5">
        <v>1.4292</v>
      </c>
      <c r="G92" s="5">
        <v>2.8523000000000001</v>
      </c>
      <c r="H92" s="5">
        <v>0</v>
      </c>
      <c r="I92" s="5">
        <v>2.6581999999999999</v>
      </c>
      <c r="L92" s="19">
        <f t="shared" si="8"/>
        <v>1.4292</v>
      </c>
      <c r="M92" s="19">
        <f t="shared" si="9"/>
        <v>4.2801999999999998</v>
      </c>
      <c r="N92" s="19"/>
      <c r="O92" s="1"/>
      <c r="P92" s="1"/>
      <c r="Q92" s="1"/>
      <c r="R92" s="1"/>
    </row>
    <row r="93" spans="2:18" x14ac:dyDescent="0.4">
      <c r="B93" s="4" t="s">
        <v>16</v>
      </c>
      <c r="D93" s="5">
        <v>5.5266999999999999</v>
      </c>
      <c r="E93" s="5">
        <v>3.1705000000000001</v>
      </c>
      <c r="F93" s="5">
        <v>3.4609000000000001</v>
      </c>
      <c r="G93" s="5">
        <v>2.0657999999999999</v>
      </c>
      <c r="H93" s="5">
        <v>0</v>
      </c>
      <c r="I93" s="5">
        <v>3.1705000000000001</v>
      </c>
      <c r="L93" s="19">
        <f t="shared" si="8"/>
        <v>3.4609000000000001</v>
      </c>
      <c r="M93" s="19">
        <f t="shared" si="9"/>
        <v>5.5266999999999999</v>
      </c>
      <c r="N93" s="19"/>
      <c r="O93" s="1"/>
      <c r="P93" s="1"/>
      <c r="Q93" s="1"/>
      <c r="R93" s="1"/>
    </row>
    <row r="94" spans="2:18" x14ac:dyDescent="0.4">
      <c r="B94" s="4" t="s">
        <v>17</v>
      </c>
      <c r="D94" s="5">
        <v>0.25</v>
      </c>
      <c r="E94" s="5">
        <v>1.4473</v>
      </c>
      <c r="F94" s="5">
        <v>0.15709999999999999</v>
      </c>
      <c r="G94" s="5">
        <v>9.2899999999999996E-2</v>
      </c>
      <c r="H94" s="5">
        <v>0</v>
      </c>
      <c r="I94" s="5">
        <v>1.4473</v>
      </c>
      <c r="L94" s="19">
        <f t="shared" si="8"/>
        <v>0.15709999999999999</v>
      </c>
      <c r="M94" s="19">
        <f t="shared" si="9"/>
        <v>0.25</v>
      </c>
      <c r="N94" s="19"/>
      <c r="O94" s="1"/>
      <c r="P94" s="1"/>
      <c r="Q94" s="1"/>
      <c r="R94" s="1"/>
    </row>
    <row r="95" spans="2:18" x14ac:dyDescent="0.4">
      <c r="B95" s="4" t="s">
        <v>193</v>
      </c>
      <c r="D95" s="5">
        <v>1.3100000000000001E-2</v>
      </c>
      <c r="E95" s="5">
        <v>4.1999999999999997E-3</v>
      </c>
      <c r="F95" s="5">
        <v>5.7000000000000002E-3</v>
      </c>
      <c r="G95" s="5">
        <v>8.6E-3</v>
      </c>
      <c r="H95" s="5">
        <v>2.0000000000000001E-4</v>
      </c>
      <c r="I95" s="5">
        <v>3.8999999999999998E-3</v>
      </c>
      <c r="L95" s="19">
        <f t="shared" si="8"/>
        <v>5.8999999999999999E-3</v>
      </c>
      <c r="M95" s="19">
        <f t="shared" si="9"/>
        <v>1.3100000000000001E-2</v>
      </c>
      <c r="N95" s="19"/>
      <c r="O95" s="1"/>
      <c r="P95" s="1"/>
      <c r="Q95" s="1"/>
      <c r="R95" s="1"/>
    </row>
    <row r="96" spans="2:18" x14ac:dyDescent="0.4">
      <c r="B96" s="4"/>
      <c r="D96" s="5"/>
      <c r="E96" s="5"/>
      <c r="F96" s="5"/>
      <c r="G96" s="5"/>
      <c r="H96" s="5"/>
      <c r="I96" s="5"/>
      <c r="L96" s="19"/>
      <c r="M96" s="19"/>
      <c r="N96" s="19"/>
      <c r="O96" s="1"/>
      <c r="P96" s="1"/>
      <c r="Q96" s="1"/>
      <c r="R96" s="1"/>
    </row>
    <row r="97" spans="2:18" x14ac:dyDescent="0.4">
      <c r="B97" s="4"/>
      <c r="D97" s="5"/>
      <c r="E97" s="5"/>
      <c r="F97" s="5"/>
      <c r="G97" s="5"/>
      <c r="H97" s="5"/>
      <c r="I97" s="5"/>
      <c r="L97" s="19"/>
      <c r="M97" s="19"/>
      <c r="N97" s="19"/>
      <c r="O97" s="1"/>
      <c r="P97" s="1"/>
      <c r="Q97" s="1"/>
      <c r="R97" s="1"/>
    </row>
    <row r="98" spans="2:18" x14ac:dyDescent="0.4">
      <c r="B98" s="4"/>
      <c r="D98" s="5"/>
      <c r="E98" s="5"/>
      <c r="F98" s="5"/>
      <c r="G98" s="5"/>
      <c r="H98" s="5"/>
      <c r="I98" s="5"/>
      <c r="L98" s="19"/>
      <c r="M98" s="19"/>
      <c r="N98" s="19"/>
      <c r="O98" s="1"/>
      <c r="P98" s="1"/>
      <c r="Q98" s="1"/>
      <c r="R98" s="1"/>
    </row>
    <row r="99" spans="2:18" x14ac:dyDescent="0.4">
      <c r="B99" s="4"/>
      <c r="D99" s="5"/>
      <c r="E99" s="5"/>
      <c r="F99" s="5"/>
      <c r="G99" s="5"/>
      <c r="H99" s="5"/>
      <c r="I99" s="5"/>
      <c r="L99" s="19"/>
      <c r="M99" s="19"/>
      <c r="N99" s="19"/>
      <c r="O99" s="1"/>
      <c r="P99" s="1"/>
      <c r="Q99" s="1"/>
      <c r="R99" s="1"/>
    </row>
    <row r="100" spans="2:18" x14ac:dyDescent="0.4">
      <c r="B100" s="4" t="s">
        <v>194</v>
      </c>
      <c r="D100" s="5">
        <v>1.5905</v>
      </c>
      <c r="E100" s="5">
        <v>22.839600000000001</v>
      </c>
      <c r="F100" s="5">
        <v>1.5582</v>
      </c>
      <c r="G100" s="5">
        <v>3.2300000000000002E-2</v>
      </c>
      <c r="H100" s="5">
        <v>1.5E-3</v>
      </c>
      <c r="I100" s="5">
        <v>22.838100000000001</v>
      </c>
      <c r="L100" s="19">
        <f t="shared" si="8"/>
        <v>1.5597000000000001</v>
      </c>
      <c r="M100" s="19">
        <f t="shared" ref="M100:M124" si="10">D100</f>
        <v>1.5905</v>
      </c>
      <c r="N100" s="19"/>
      <c r="O100" s="1"/>
      <c r="P100" s="1"/>
      <c r="Q100" s="1"/>
      <c r="R100" s="1"/>
    </row>
    <row r="101" spans="2:18" x14ac:dyDescent="0.4">
      <c r="B101" s="4" t="s">
        <v>73</v>
      </c>
      <c r="D101" s="5">
        <v>5.3699999999999998E-2</v>
      </c>
      <c r="E101" s="5">
        <v>3.2126999999999999</v>
      </c>
      <c r="F101" s="5">
        <v>2.47E-2</v>
      </c>
      <c r="G101" s="5">
        <v>2.8500000000000001E-2</v>
      </c>
      <c r="H101" s="5">
        <v>0</v>
      </c>
      <c r="I101" s="5">
        <v>3.2126999999999999</v>
      </c>
      <c r="L101" s="19">
        <f t="shared" si="8"/>
        <v>2.47E-2</v>
      </c>
      <c r="M101" s="19">
        <f t="shared" si="10"/>
        <v>5.3699999999999998E-2</v>
      </c>
      <c r="N101" s="19"/>
      <c r="O101" s="1"/>
      <c r="P101" s="1"/>
      <c r="Q101" s="1"/>
      <c r="R101" s="1"/>
    </row>
    <row r="102" spans="2:18" x14ac:dyDescent="0.4">
      <c r="B102" s="4" t="s">
        <v>74</v>
      </c>
      <c r="D102" s="5">
        <v>4.4000000000000003E-3</v>
      </c>
      <c r="E102" s="5">
        <v>1.11E-2</v>
      </c>
      <c r="F102" s="5">
        <v>3.3999999999999998E-3</v>
      </c>
      <c r="G102" s="5">
        <v>1E-3</v>
      </c>
      <c r="H102" s="5">
        <v>0</v>
      </c>
      <c r="I102" s="5">
        <v>1.11E-2</v>
      </c>
      <c r="L102" s="19">
        <f t="shared" si="8"/>
        <v>3.3999999999999998E-3</v>
      </c>
      <c r="M102" s="19">
        <f t="shared" si="10"/>
        <v>4.4000000000000003E-3</v>
      </c>
      <c r="N102" s="19"/>
      <c r="O102" s="1"/>
      <c r="P102" s="1"/>
      <c r="Q102" s="1"/>
      <c r="R102" s="1"/>
    </row>
    <row r="103" spans="2:18" x14ac:dyDescent="0.4">
      <c r="B103" s="4" t="s">
        <v>75</v>
      </c>
      <c r="D103" s="5">
        <v>2.0999999999999999E-3</v>
      </c>
      <c r="E103" s="5">
        <v>0.1331</v>
      </c>
      <c r="F103" s="5">
        <v>0</v>
      </c>
      <c r="G103" s="5">
        <v>2.0999999999999999E-3</v>
      </c>
      <c r="H103" s="5">
        <v>0</v>
      </c>
      <c r="I103" s="5">
        <v>0.1331</v>
      </c>
      <c r="L103" s="19">
        <f t="shared" si="8"/>
        <v>0</v>
      </c>
      <c r="M103" s="19">
        <f t="shared" si="10"/>
        <v>2.0999999999999999E-3</v>
      </c>
      <c r="N103" s="19"/>
      <c r="O103" s="1"/>
      <c r="P103" s="1"/>
      <c r="Q103" s="1"/>
      <c r="R103" s="1"/>
    </row>
    <row r="104" spans="2:18" x14ac:dyDescent="0.4">
      <c r="B104" s="4" t="s">
        <v>76</v>
      </c>
      <c r="D104" s="5">
        <v>1.67E-2</v>
      </c>
      <c r="E104" s="5">
        <v>7.9000000000000008E-3</v>
      </c>
      <c r="F104" s="5">
        <v>1E-3</v>
      </c>
      <c r="G104" s="5">
        <v>1.5699999999999999E-2</v>
      </c>
      <c r="H104" s="5">
        <v>0</v>
      </c>
      <c r="I104" s="5">
        <v>7.9000000000000008E-3</v>
      </c>
      <c r="L104" s="19">
        <f t="shared" si="8"/>
        <v>1E-3</v>
      </c>
      <c r="M104" s="19">
        <f t="shared" si="10"/>
        <v>1.67E-2</v>
      </c>
      <c r="N104" s="19"/>
      <c r="O104" s="1"/>
      <c r="P104" s="1"/>
      <c r="Q104" s="1"/>
      <c r="R104" s="1"/>
    </row>
    <row r="105" spans="2:18" x14ac:dyDescent="0.4">
      <c r="B105" s="4" t="s">
        <v>77</v>
      </c>
      <c r="D105" s="5">
        <v>2.0999999999999999E-3</v>
      </c>
      <c r="E105" s="5">
        <v>5.4699999999999999E-2</v>
      </c>
      <c r="F105" s="5">
        <v>2.0999999999999999E-3</v>
      </c>
      <c r="G105" s="5">
        <v>0</v>
      </c>
      <c r="H105" s="5">
        <v>0</v>
      </c>
      <c r="I105" s="5">
        <v>5.4699999999999999E-2</v>
      </c>
      <c r="L105" s="19">
        <f t="shared" si="8"/>
        <v>2.0999999999999999E-3</v>
      </c>
      <c r="M105" s="19">
        <f t="shared" si="10"/>
        <v>2.0999999999999999E-3</v>
      </c>
      <c r="N105" s="19"/>
      <c r="O105" s="1"/>
      <c r="P105" s="1"/>
      <c r="Q105" s="1"/>
      <c r="R105" s="1"/>
    </row>
    <row r="106" spans="2:18" x14ac:dyDescent="0.4">
      <c r="B106" s="4" t="s">
        <v>195</v>
      </c>
      <c r="D106" s="5">
        <v>0.52159999999999995</v>
      </c>
      <c r="E106" s="5">
        <v>15.872999999999999</v>
      </c>
      <c r="F106" s="5">
        <v>0.46579999999999999</v>
      </c>
      <c r="G106" s="5">
        <v>5.4699999999999999E-2</v>
      </c>
      <c r="H106" s="5">
        <v>6.1000000000000004E-3</v>
      </c>
      <c r="I106" s="5">
        <v>15.866899999999999</v>
      </c>
      <c r="L106" s="19">
        <f t="shared" si="8"/>
        <v>0.47189999999999999</v>
      </c>
      <c r="M106" s="19">
        <f t="shared" si="10"/>
        <v>0.52159999999999995</v>
      </c>
      <c r="N106" s="19"/>
      <c r="O106" s="1"/>
      <c r="P106" s="1"/>
      <c r="Q106" s="1"/>
      <c r="R106" s="1"/>
    </row>
    <row r="107" spans="2:18" x14ac:dyDescent="0.4">
      <c r="B107" s="4" t="s">
        <v>78</v>
      </c>
      <c r="D107" s="5">
        <v>0</v>
      </c>
      <c r="E107" s="5">
        <v>5.1700000000000003E-2</v>
      </c>
      <c r="F107" s="5">
        <v>0</v>
      </c>
      <c r="G107" s="5">
        <v>0</v>
      </c>
      <c r="H107" s="5">
        <v>0</v>
      </c>
      <c r="I107" s="5">
        <v>5.1700000000000003E-2</v>
      </c>
      <c r="L107" s="19">
        <f t="shared" si="8"/>
        <v>0</v>
      </c>
      <c r="M107" s="19">
        <f t="shared" si="10"/>
        <v>0</v>
      </c>
      <c r="N107" s="19"/>
      <c r="O107" s="1"/>
      <c r="P107" s="1"/>
      <c r="Q107" s="1"/>
      <c r="R107" s="1"/>
    </row>
    <row r="108" spans="2:18" x14ac:dyDescent="0.4">
      <c r="B108" s="4" t="s">
        <v>79</v>
      </c>
      <c r="D108" s="5">
        <v>0</v>
      </c>
      <c r="E108" s="5">
        <v>6.6E-3</v>
      </c>
      <c r="F108" s="5">
        <v>0</v>
      </c>
      <c r="G108" s="5">
        <v>0</v>
      </c>
      <c r="H108" s="5">
        <v>0</v>
      </c>
      <c r="I108" s="5">
        <v>6.6E-3</v>
      </c>
      <c r="L108" s="19">
        <f t="shared" si="8"/>
        <v>0</v>
      </c>
      <c r="M108" s="19">
        <f t="shared" si="10"/>
        <v>0</v>
      </c>
      <c r="N108" s="19"/>
      <c r="O108" s="1"/>
      <c r="P108" s="1"/>
      <c r="Q108" s="1"/>
      <c r="R108" s="1"/>
    </row>
    <row r="109" spans="2:18" x14ac:dyDescent="0.4">
      <c r="B109" s="4" t="s">
        <v>80</v>
      </c>
      <c r="D109" s="5">
        <v>2.0000000000000001E-4</v>
      </c>
      <c r="E109" s="5">
        <v>0.1673</v>
      </c>
      <c r="F109" s="5">
        <v>2.0000000000000001E-4</v>
      </c>
      <c r="G109" s="5">
        <v>0</v>
      </c>
      <c r="H109" s="5">
        <v>0</v>
      </c>
      <c r="I109" s="5">
        <v>0.1673</v>
      </c>
      <c r="L109" s="19">
        <f t="shared" si="8"/>
        <v>2.0000000000000001E-4</v>
      </c>
      <c r="M109" s="19">
        <f t="shared" si="10"/>
        <v>2.0000000000000001E-4</v>
      </c>
      <c r="N109" s="19"/>
      <c r="O109" s="1"/>
      <c r="P109" s="1"/>
      <c r="Q109" s="1"/>
      <c r="R109" s="1"/>
    </row>
    <row r="110" spans="2:18" x14ac:dyDescent="0.4">
      <c r="B110" s="4" t="s">
        <v>81</v>
      </c>
      <c r="D110" s="5">
        <v>1.9E-3</v>
      </c>
      <c r="E110" s="5">
        <v>6.4799999999999996E-2</v>
      </c>
      <c r="F110" s="5">
        <v>1.9E-3</v>
      </c>
      <c r="G110" s="5">
        <v>0</v>
      </c>
      <c r="H110" s="5">
        <v>0</v>
      </c>
      <c r="I110" s="5">
        <v>0.64800000000000002</v>
      </c>
      <c r="L110" s="19">
        <f t="shared" si="8"/>
        <v>1.9E-3</v>
      </c>
      <c r="M110" s="19">
        <f t="shared" si="10"/>
        <v>1.9E-3</v>
      </c>
      <c r="N110" s="19"/>
      <c r="O110" s="1"/>
      <c r="P110" s="1"/>
      <c r="Q110" s="1"/>
      <c r="R110" s="1"/>
    </row>
    <row r="111" spans="2:18" x14ac:dyDescent="0.4">
      <c r="B111" s="4" t="s">
        <v>82</v>
      </c>
      <c r="D111" s="5">
        <v>5.0000000000000001E-4</v>
      </c>
      <c r="E111" s="5">
        <v>1.06E-2</v>
      </c>
      <c r="F111" s="5">
        <v>5.0000000000000001E-4</v>
      </c>
      <c r="G111" s="5">
        <v>0</v>
      </c>
      <c r="H111" s="5">
        <v>0</v>
      </c>
      <c r="I111" s="5">
        <v>1.06E-2</v>
      </c>
      <c r="L111" s="19">
        <f t="shared" si="8"/>
        <v>5.0000000000000001E-4</v>
      </c>
      <c r="M111" s="19">
        <f t="shared" si="10"/>
        <v>5.0000000000000001E-4</v>
      </c>
      <c r="N111" s="19"/>
      <c r="O111" s="1"/>
      <c r="P111" s="1"/>
      <c r="Q111" s="1"/>
      <c r="R111" s="1"/>
    </row>
    <row r="112" spans="2:18" x14ac:dyDescent="0.4">
      <c r="B112" s="4" t="s">
        <v>83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L112" s="19">
        <f t="shared" si="8"/>
        <v>0</v>
      </c>
      <c r="M112" s="19">
        <f t="shared" si="10"/>
        <v>0</v>
      </c>
      <c r="N112" s="19"/>
      <c r="O112" s="1"/>
      <c r="P112" s="1"/>
      <c r="Q112" s="1"/>
      <c r="R112" s="1"/>
    </row>
    <row r="113" spans="1:18" x14ac:dyDescent="0.4">
      <c r="B113" s="24" t="s">
        <v>196</v>
      </c>
      <c r="D113" s="5">
        <v>44.27</v>
      </c>
      <c r="E113" s="5">
        <v>6.51</v>
      </c>
      <c r="F113" s="5">
        <v>37.76</v>
      </c>
      <c r="G113" s="5">
        <v>2.81</v>
      </c>
      <c r="H113" s="5">
        <v>0</v>
      </c>
      <c r="I113" s="5">
        <v>6.51</v>
      </c>
      <c r="L113" s="19">
        <f t="shared" si="8"/>
        <v>37.76</v>
      </c>
      <c r="M113" s="19">
        <f t="shared" si="10"/>
        <v>44.27</v>
      </c>
      <c r="N113" s="19"/>
      <c r="O113" s="1"/>
      <c r="P113" s="1"/>
      <c r="Q113" s="1"/>
      <c r="R113" s="1"/>
    </row>
    <row r="114" spans="1:18" x14ac:dyDescent="0.4">
      <c r="B114" s="4" t="s">
        <v>18</v>
      </c>
      <c r="D114" s="5">
        <v>1.3875999999999999</v>
      </c>
      <c r="E114" s="5">
        <v>3.8645</v>
      </c>
      <c r="F114" s="5">
        <v>1.2694000000000001</v>
      </c>
      <c r="G114" s="5">
        <v>0.1182</v>
      </c>
      <c r="H114" s="5">
        <v>0</v>
      </c>
      <c r="I114" s="5">
        <v>3.8645</v>
      </c>
      <c r="L114" s="19">
        <f t="shared" si="8"/>
        <v>1.2694000000000001</v>
      </c>
      <c r="M114" s="19">
        <f t="shared" si="10"/>
        <v>1.3875999999999999</v>
      </c>
      <c r="N114" s="19"/>
      <c r="O114" s="1"/>
      <c r="P114" s="1"/>
      <c r="Q114" s="1"/>
      <c r="R114" s="1"/>
    </row>
    <row r="115" spans="1:18" x14ac:dyDescent="0.4">
      <c r="B115" s="4" t="s">
        <v>19</v>
      </c>
      <c r="D115" s="5">
        <v>1.7226999999999999</v>
      </c>
      <c r="E115" s="5">
        <v>4.4367999999999999</v>
      </c>
      <c r="F115" s="5">
        <v>1.4673</v>
      </c>
      <c r="G115" s="5">
        <v>0.25540000000000002</v>
      </c>
      <c r="H115" s="5">
        <v>0</v>
      </c>
      <c r="I115" s="5">
        <v>4.4367999999999999</v>
      </c>
      <c r="L115" s="19">
        <f t="shared" si="8"/>
        <v>1.4673</v>
      </c>
      <c r="M115" s="19">
        <f t="shared" si="10"/>
        <v>1.7226999999999999</v>
      </c>
      <c r="N115" s="19"/>
      <c r="O115" s="1"/>
      <c r="P115" s="1"/>
      <c r="Q115" s="1"/>
      <c r="R115" s="1"/>
    </row>
    <row r="116" spans="1:18" x14ac:dyDescent="0.4">
      <c r="B116" s="4" t="s">
        <v>20</v>
      </c>
      <c r="D116" s="5">
        <v>1.2514000000000001</v>
      </c>
      <c r="E116" s="5">
        <v>0.81569999999999998</v>
      </c>
      <c r="F116" s="5">
        <v>0.85650000000000004</v>
      </c>
      <c r="G116" s="5">
        <v>0.39489999999999997</v>
      </c>
      <c r="H116" s="5">
        <v>0</v>
      </c>
      <c r="I116" s="5">
        <v>0.81569999999999998</v>
      </c>
      <c r="L116" s="19">
        <f t="shared" si="8"/>
        <v>0.85650000000000004</v>
      </c>
      <c r="M116" s="19">
        <f t="shared" si="10"/>
        <v>1.2514000000000001</v>
      </c>
      <c r="N116" s="19"/>
      <c r="O116" s="1"/>
      <c r="P116" s="1"/>
      <c r="Q116" s="1"/>
      <c r="R116" s="1"/>
    </row>
    <row r="117" spans="1:18" x14ac:dyDescent="0.4">
      <c r="B117" s="4" t="s">
        <v>21</v>
      </c>
      <c r="D117" s="5">
        <v>1.2989999999999999</v>
      </c>
      <c r="E117" s="5">
        <v>1.635</v>
      </c>
      <c r="F117" s="5">
        <v>1.1073</v>
      </c>
      <c r="G117" s="5">
        <v>0.19170000000000001</v>
      </c>
      <c r="H117" s="5">
        <v>0</v>
      </c>
      <c r="I117" s="5">
        <v>1.635</v>
      </c>
      <c r="L117" s="19">
        <f t="shared" si="8"/>
        <v>1.1073</v>
      </c>
      <c r="M117" s="19">
        <f t="shared" si="10"/>
        <v>1.2989999999999999</v>
      </c>
      <c r="N117" s="19"/>
      <c r="O117" s="1"/>
      <c r="P117" s="1"/>
      <c r="Q117" s="1"/>
      <c r="R117" s="1"/>
    </row>
    <row r="118" spans="1:18" x14ac:dyDescent="0.4">
      <c r="B118" s="4" t="s">
        <v>22</v>
      </c>
      <c r="D118" s="5">
        <v>1.5298</v>
      </c>
      <c r="E118" s="5">
        <v>2.895</v>
      </c>
      <c r="F118" s="5">
        <v>1.1821999999999999</v>
      </c>
      <c r="G118" s="5">
        <v>0.34760000000000002</v>
      </c>
      <c r="H118" s="5">
        <v>0</v>
      </c>
      <c r="I118" s="5">
        <v>2.895</v>
      </c>
      <c r="L118" s="19">
        <f t="shared" si="8"/>
        <v>1.1821999999999999</v>
      </c>
      <c r="M118" s="19">
        <f t="shared" si="10"/>
        <v>1.5298</v>
      </c>
      <c r="N118" s="19"/>
      <c r="O118" s="1"/>
      <c r="P118" s="1"/>
      <c r="Q118" s="1"/>
      <c r="R118" s="1"/>
    </row>
    <row r="119" spans="1:18" x14ac:dyDescent="0.4">
      <c r="B119" s="4" t="s">
        <v>197</v>
      </c>
      <c r="D119" s="5">
        <v>0.26340000000000002</v>
      </c>
      <c r="E119" s="5">
        <v>5.1799999999999999E-2</v>
      </c>
      <c r="F119" s="5">
        <v>0.2155</v>
      </c>
      <c r="G119" s="5">
        <v>4.8500000000000001E-2</v>
      </c>
      <c r="H119" s="5">
        <v>0</v>
      </c>
      <c r="I119" s="5">
        <v>5.1799999999999999E-2</v>
      </c>
      <c r="L119" s="19">
        <f t="shared" si="8"/>
        <v>0.2155</v>
      </c>
      <c r="M119" s="19">
        <f t="shared" si="10"/>
        <v>0.26340000000000002</v>
      </c>
      <c r="N119" s="19"/>
      <c r="O119" s="1"/>
      <c r="P119" s="1"/>
      <c r="Q119" s="1"/>
      <c r="R119" s="1"/>
    </row>
    <row r="120" spans="1:18" x14ac:dyDescent="0.4">
      <c r="B120" s="4" t="s">
        <v>23</v>
      </c>
      <c r="D120" s="5">
        <v>7.3000000000000001E-3</v>
      </c>
      <c r="E120" s="5">
        <v>1.0778000000000001</v>
      </c>
      <c r="F120" s="5">
        <v>5.4000000000000003E-3</v>
      </c>
      <c r="G120" s="5">
        <v>1.9E-3</v>
      </c>
      <c r="H120" s="5">
        <v>0</v>
      </c>
      <c r="I120" s="5">
        <v>1.0778000000000001</v>
      </c>
      <c r="L120" s="19">
        <f t="shared" si="8"/>
        <v>5.4000000000000003E-3</v>
      </c>
      <c r="M120" s="19">
        <f t="shared" si="10"/>
        <v>7.3000000000000001E-3</v>
      </c>
      <c r="N120" s="19"/>
      <c r="O120" s="1"/>
      <c r="P120" s="1"/>
      <c r="Q120" s="1"/>
      <c r="R120" s="1"/>
    </row>
    <row r="121" spans="1:18" x14ac:dyDescent="0.4">
      <c r="B121" s="4" t="s">
        <v>24</v>
      </c>
      <c r="D121" s="5">
        <v>2.41E-2</v>
      </c>
      <c r="E121" s="5">
        <v>0.12089999999999999</v>
      </c>
      <c r="F121" s="5">
        <v>1.17E-2</v>
      </c>
      <c r="G121" s="5">
        <v>1.24E-2</v>
      </c>
      <c r="H121" s="5">
        <v>0</v>
      </c>
      <c r="I121" s="5">
        <v>0.12089999999999999</v>
      </c>
      <c r="L121" s="19">
        <f t="shared" si="8"/>
        <v>1.17E-2</v>
      </c>
      <c r="M121" s="19">
        <f t="shared" si="10"/>
        <v>2.41E-2</v>
      </c>
      <c r="N121" s="19"/>
      <c r="O121" s="1"/>
      <c r="P121" s="1"/>
      <c r="Q121" s="1"/>
      <c r="R121" s="1"/>
    </row>
    <row r="122" spans="1:18" x14ac:dyDescent="0.4">
      <c r="B122" s="4" t="s">
        <v>25</v>
      </c>
      <c r="D122" s="5">
        <v>4.0000000000000002E-4</v>
      </c>
      <c r="E122" s="5">
        <v>5.6099999999999997E-2</v>
      </c>
      <c r="F122" s="5">
        <v>2.0000000000000001E-4</v>
      </c>
      <c r="G122" s="5">
        <v>2.0000000000000001E-4</v>
      </c>
      <c r="H122" s="5">
        <v>0</v>
      </c>
      <c r="I122" s="5">
        <v>5.6099999999999997E-2</v>
      </c>
      <c r="L122" s="19">
        <f t="shared" si="8"/>
        <v>2.0000000000000001E-4</v>
      </c>
      <c r="M122" s="19">
        <f t="shared" si="10"/>
        <v>4.0000000000000002E-4</v>
      </c>
      <c r="N122" s="19"/>
      <c r="O122" s="1"/>
      <c r="P122" s="1"/>
      <c r="Q122" s="1"/>
      <c r="R122" s="1"/>
    </row>
    <row r="123" spans="1:18" x14ac:dyDescent="0.4">
      <c r="B123" s="4" t="s">
        <v>26</v>
      </c>
      <c r="D123" s="5">
        <v>6.7999999999999996E-3</v>
      </c>
      <c r="E123" s="5">
        <v>0.14249999999999999</v>
      </c>
      <c r="F123" s="5">
        <v>0</v>
      </c>
      <c r="G123" s="5">
        <v>6.7999999999999996E-3</v>
      </c>
      <c r="H123" s="5">
        <v>0</v>
      </c>
      <c r="I123" s="5">
        <v>0.14249999999999999</v>
      </c>
      <c r="L123" s="19">
        <f t="shared" si="8"/>
        <v>0</v>
      </c>
      <c r="M123" s="19">
        <f t="shared" si="10"/>
        <v>6.7999999999999996E-3</v>
      </c>
      <c r="N123" s="19"/>
      <c r="O123" s="1"/>
      <c r="P123" s="1"/>
      <c r="Q123" s="1"/>
      <c r="R123" s="1"/>
    </row>
    <row r="124" spans="1:18" x14ac:dyDescent="0.4">
      <c r="B124" s="4" t="s">
        <v>27</v>
      </c>
      <c r="D124" s="5">
        <v>7.7000000000000002E-3</v>
      </c>
      <c r="E124" s="5">
        <v>8.8999999999999996E-2</v>
      </c>
      <c r="F124" s="5">
        <v>0</v>
      </c>
      <c r="G124" s="5">
        <v>7.7000000000000002E-3</v>
      </c>
      <c r="H124" s="5">
        <v>0</v>
      </c>
      <c r="I124" s="5">
        <v>8.8999999999999996E-2</v>
      </c>
      <c r="L124" s="19">
        <f t="shared" si="8"/>
        <v>0</v>
      </c>
      <c r="M124" s="19">
        <f t="shared" si="10"/>
        <v>7.7000000000000002E-3</v>
      </c>
      <c r="N124" s="19"/>
      <c r="O124" s="1"/>
      <c r="P124" s="1"/>
      <c r="Q124" s="1"/>
      <c r="R124" s="1"/>
    </row>
    <row r="125" spans="1:18" x14ac:dyDescent="0.4">
      <c r="B125" s="4"/>
      <c r="D125" s="5"/>
      <c r="E125" s="5"/>
      <c r="F125" s="5"/>
      <c r="G125" s="5"/>
      <c r="H125" s="5"/>
      <c r="I125" s="5"/>
      <c r="L125" s="19"/>
      <c r="M125" s="19"/>
      <c r="N125" s="19"/>
      <c r="O125" s="1"/>
      <c r="P125" s="1"/>
      <c r="Q125" s="1"/>
      <c r="R125" s="1"/>
    </row>
    <row r="126" spans="1:18" x14ac:dyDescent="0.4">
      <c r="B126" s="4"/>
      <c r="D126" s="5"/>
      <c r="E126" s="5"/>
      <c r="F126" s="5"/>
      <c r="G126" s="5"/>
      <c r="H126" s="5"/>
      <c r="I126" s="5"/>
      <c r="L126" s="19"/>
      <c r="M126" s="19"/>
      <c r="N126" s="19"/>
      <c r="O126" s="1"/>
      <c r="P126" s="1"/>
      <c r="Q126" s="1"/>
      <c r="R126" s="1"/>
    </row>
    <row r="127" spans="1:18" x14ac:dyDescent="0.4">
      <c r="D127" s="5"/>
      <c r="E127" s="5"/>
      <c r="F127" s="5"/>
      <c r="G127" s="5"/>
      <c r="H127" s="5"/>
      <c r="I127" s="5"/>
      <c r="L127" s="19"/>
      <c r="M127" s="19"/>
      <c r="N127" s="19"/>
    </row>
    <row r="128" spans="1:18" x14ac:dyDescent="0.4">
      <c r="A128" s="15"/>
      <c r="B128" s="15" t="s">
        <v>198</v>
      </c>
      <c r="C128" s="15"/>
      <c r="D128" s="21"/>
      <c r="E128" s="21"/>
      <c r="F128" s="21"/>
      <c r="G128" s="21"/>
      <c r="H128" s="21"/>
      <c r="I128" s="21"/>
      <c r="J128" s="15"/>
      <c r="K128" s="15"/>
      <c r="L128" s="22"/>
      <c r="M128" s="22"/>
      <c r="N128" s="22"/>
      <c r="O128" s="23"/>
      <c r="P128" s="23"/>
      <c r="Q128" s="23"/>
      <c r="R128" s="23"/>
    </row>
    <row r="129" spans="1:18" x14ac:dyDescent="0.4">
      <c r="A129" s="15"/>
      <c r="B129" s="15" t="s">
        <v>199</v>
      </c>
      <c r="C129" s="15"/>
      <c r="D129" s="21"/>
      <c r="E129" s="21"/>
      <c r="F129" s="21"/>
      <c r="G129" s="21"/>
      <c r="H129" s="21"/>
      <c r="I129" s="21"/>
      <c r="J129" s="15"/>
      <c r="K129" s="15"/>
      <c r="L129" s="22"/>
      <c r="M129" s="22"/>
      <c r="N129" s="22"/>
      <c r="O129" s="23"/>
      <c r="P129" s="23"/>
      <c r="Q129" s="23"/>
      <c r="R129" s="23"/>
    </row>
    <row r="130" spans="1:18" x14ac:dyDescent="0.4">
      <c r="A130" s="15"/>
      <c r="B130" s="15" t="s">
        <v>200</v>
      </c>
      <c r="C130" s="15"/>
      <c r="D130" s="21"/>
      <c r="E130" s="21"/>
      <c r="F130" s="21"/>
      <c r="G130" s="21"/>
      <c r="H130" s="21"/>
      <c r="I130" s="21"/>
      <c r="J130" s="15"/>
      <c r="K130" s="15"/>
      <c r="L130" s="22"/>
      <c r="M130" s="22"/>
      <c r="N130" s="22"/>
      <c r="O130" s="23"/>
      <c r="P130" s="23"/>
      <c r="Q130" s="23"/>
      <c r="R130" s="23"/>
    </row>
    <row r="131" spans="1:18" x14ac:dyDescent="0.4">
      <c r="A131" s="15"/>
      <c r="B131" s="15" t="s">
        <v>201</v>
      </c>
      <c r="C131" s="15"/>
      <c r="D131" s="21"/>
      <c r="E131" s="21"/>
      <c r="F131" s="21"/>
      <c r="G131" s="21"/>
      <c r="H131" s="21"/>
      <c r="I131" s="21"/>
      <c r="J131" s="15"/>
      <c r="K131" s="15"/>
      <c r="L131" s="22"/>
      <c r="M131" s="22"/>
      <c r="N131" s="22"/>
      <c r="O131" s="23"/>
      <c r="P131" s="23"/>
      <c r="Q131" s="23"/>
      <c r="R131" s="23"/>
    </row>
    <row r="132" spans="1:18" x14ac:dyDescent="0.4">
      <c r="A132" s="15"/>
      <c r="B132" s="15" t="s">
        <v>202</v>
      </c>
      <c r="C132" s="15"/>
      <c r="D132" s="21"/>
      <c r="E132" s="21"/>
      <c r="F132" s="21"/>
      <c r="G132" s="21"/>
      <c r="H132" s="21"/>
      <c r="I132" s="21"/>
      <c r="J132" s="15"/>
      <c r="K132" s="15"/>
      <c r="L132" s="22"/>
      <c r="M132" s="22"/>
      <c r="N132" s="22"/>
      <c r="O132" s="23"/>
      <c r="P132" s="23"/>
      <c r="Q132" s="23"/>
      <c r="R132" s="23"/>
    </row>
    <row r="133" spans="1:18" x14ac:dyDescent="0.4">
      <c r="A133" s="15"/>
      <c r="B133" s="15" t="s">
        <v>203</v>
      </c>
      <c r="C133" s="15"/>
      <c r="D133" s="21"/>
      <c r="E133" s="21"/>
      <c r="F133" s="21"/>
      <c r="G133" s="21"/>
      <c r="H133" s="21"/>
      <c r="I133" s="21"/>
      <c r="J133" s="15"/>
      <c r="K133" s="15"/>
      <c r="L133" s="22"/>
      <c r="M133" s="22"/>
      <c r="N133" s="22"/>
      <c r="O133" s="23"/>
      <c r="P133" s="23"/>
      <c r="Q133" s="23"/>
      <c r="R133" s="23"/>
    </row>
    <row r="134" spans="1:18" x14ac:dyDescent="0.4">
      <c r="A134" s="15"/>
      <c r="B134" s="15" t="s">
        <v>204</v>
      </c>
      <c r="C134" s="15"/>
      <c r="D134" s="21"/>
      <c r="E134" s="21"/>
      <c r="F134" s="21"/>
      <c r="G134" s="21"/>
      <c r="H134" s="21"/>
      <c r="I134" s="21"/>
      <c r="J134" s="15"/>
      <c r="K134" s="15"/>
      <c r="L134" s="22"/>
      <c r="M134" s="22"/>
      <c r="N134" s="22"/>
      <c r="O134" s="23"/>
      <c r="P134" s="23"/>
      <c r="Q134" s="23"/>
      <c r="R134" s="23"/>
    </row>
    <row r="135" spans="1:18" x14ac:dyDescent="0.4">
      <c r="A135" s="15"/>
      <c r="B135" s="15" t="s">
        <v>205</v>
      </c>
      <c r="C135" s="15"/>
      <c r="D135" s="21"/>
      <c r="E135" s="21"/>
      <c r="F135" s="21"/>
      <c r="G135" s="21"/>
      <c r="H135" s="21"/>
      <c r="I135" s="21"/>
      <c r="J135" s="15"/>
      <c r="K135" s="15"/>
      <c r="L135" s="22"/>
      <c r="M135" s="22"/>
      <c r="N135" s="22"/>
      <c r="O135" s="23"/>
      <c r="P135" s="23"/>
      <c r="Q135" s="23"/>
      <c r="R135" s="23"/>
    </row>
    <row r="136" spans="1:18" x14ac:dyDescent="0.4">
      <c r="A136" s="15"/>
      <c r="B136" s="15" t="s">
        <v>206</v>
      </c>
      <c r="C136" s="15"/>
      <c r="D136" s="21"/>
      <c r="E136" s="21"/>
      <c r="F136" s="21"/>
      <c r="G136" s="21"/>
      <c r="H136" s="21"/>
      <c r="I136" s="21"/>
      <c r="J136" s="15"/>
      <c r="K136" s="15"/>
      <c r="L136" s="22"/>
      <c r="M136" s="22"/>
      <c r="N136" s="22"/>
      <c r="O136" s="23"/>
      <c r="P136" s="23"/>
      <c r="Q136" s="23"/>
      <c r="R136" s="23"/>
    </row>
    <row r="137" spans="1:18" x14ac:dyDescent="0.4">
      <c r="A137" s="15"/>
      <c r="B137" s="15" t="s">
        <v>207</v>
      </c>
      <c r="C137" s="15"/>
      <c r="D137" s="21"/>
      <c r="E137" s="21"/>
      <c r="F137" s="21"/>
      <c r="G137" s="21"/>
      <c r="H137" s="21"/>
      <c r="I137" s="21"/>
      <c r="J137" s="15"/>
      <c r="K137" s="15"/>
      <c r="L137" s="22"/>
      <c r="M137" s="22"/>
      <c r="N137" s="22"/>
      <c r="O137" s="23"/>
      <c r="P137" s="23"/>
      <c r="Q137" s="23"/>
      <c r="R137" s="23"/>
    </row>
    <row r="138" spans="1:18" x14ac:dyDescent="0.4">
      <c r="A138" s="15"/>
      <c r="B138" s="15" t="s">
        <v>179</v>
      </c>
      <c r="C138" s="15"/>
      <c r="D138" s="21"/>
      <c r="E138" s="21"/>
      <c r="F138" s="21"/>
      <c r="G138" s="21"/>
      <c r="H138" s="21"/>
      <c r="I138" s="21"/>
      <c r="J138" s="15"/>
      <c r="K138" s="15"/>
      <c r="L138" s="22"/>
      <c r="M138" s="22"/>
      <c r="N138" s="22"/>
      <c r="O138" s="23"/>
      <c r="P138" s="23"/>
      <c r="Q138" s="23"/>
      <c r="R138" s="23"/>
    </row>
    <row r="139" spans="1:18" x14ac:dyDescent="0.4">
      <c r="A139" s="15"/>
      <c r="B139" s="15" t="s">
        <v>133</v>
      </c>
      <c r="C139" s="15"/>
      <c r="D139" s="21"/>
      <c r="E139" s="21"/>
      <c r="F139" s="21"/>
      <c r="G139" s="21"/>
      <c r="H139" s="21"/>
      <c r="I139" s="21"/>
      <c r="J139" s="15"/>
      <c r="K139" s="15"/>
      <c r="L139" s="22"/>
      <c r="M139" s="22"/>
      <c r="N139" s="22"/>
      <c r="O139" s="23"/>
      <c r="P139" s="23"/>
      <c r="Q139" s="23"/>
      <c r="R139" s="23"/>
    </row>
    <row r="140" spans="1:18" x14ac:dyDescent="0.4">
      <c r="A140" s="15"/>
      <c r="B140" s="15" t="s">
        <v>134</v>
      </c>
      <c r="C140" s="15"/>
      <c r="D140" s="21"/>
      <c r="E140" s="21"/>
      <c r="F140" s="21"/>
      <c r="G140" s="21"/>
      <c r="H140" s="21"/>
      <c r="I140" s="21"/>
      <c r="J140" s="15"/>
      <c r="K140" s="15"/>
      <c r="L140" s="22"/>
      <c r="M140" s="22"/>
      <c r="N140" s="22"/>
      <c r="O140" s="23"/>
      <c r="P140" s="23"/>
      <c r="Q140" s="23"/>
      <c r="R140" s="23"/>
    </row>
    <row r="141" spans="1:18" x14ac:dyDescent="0.4">
      <c r="A141" s="15"/>
      <c r="B141" s="15" t="s">
        <v>135</v>
      </c>
      <c r="C141" s="15"/>
      <c r="D141" s="21"/>
      <c r="E141" s="21"/>
      <c r="F141" s="21"/>
      <c r="G141" s="21"/>
      <c r="H141" s="21"/>
      <c r="I141" s="21"/>
      <c r="J141" s="15"/>
      <c r="K141" s="15"/>
      <c r="L141" s="22"/>
      <c r="M141" s="22"/>
      <c r="N141" s="22"/>
      <c r="O141" s="23"/>
      <c r="P141" s="23"/>
      <c r="Q141" s="23"/>
      <c r="R141" s="23"/>
    </row>
    <row r="142" spans="1:18" x14ac:dyDescent="0.4">
      <c r="A142" s="15"/>
      <c r="B142" s="15" t="s">
        <v>136</v>
      </c>
      <c r="C142" s="15"/>
      <c r="D142" s="21"/>
      <c r="E142" s="21"/>
      <c r="F142" s="21"/>
      <c r="G142" s="21"/>
      <c r="H142" s="21"/>
      <c r="I142" s="21"/>
      <c r="J142" s="15"/>
      <c r="K142" s="15"/>
      <c r="L142" s="22"/>
      <c r="M142" s="22"/>
      <c r="N142" s="22"/>
      <c r="O142" s="23"/>
      <c r="P142" s="23"/>
      <c r="Q142" s="23"/>
      <c r="R142" s="23"/>
    </row>
    <row r="143" spans="1:18" x14ac:dyDescent="0.4">
      <c r="A143" s="15"/>
      <c r="B143" s="15" t="s">
        <v>137</v>
      </c>
      <c r="C143" s="15"/>
      <c r="D143" s="21"/>
      <c r="E143" s="21"/>
      <c r="F143" s="21"/>
      <c r="G143" s="21"/>
      <c r="H143" s="21"/>
      <c r="I143" s="21"/>
      <c r="J143" s="15"/>
      <c r="K143" s="15"/>
      <c r="L143" s="22"/>
      <c r="M143" s="22"/>
      <c r="N143" s="22"/>
      <c r="O143" s="23"/>
      <c r="P143" s="23"/>
      <c r="Q143" s="23"/>
      <c r="R143" s="23"/>
    </row>
    <row r="144" spans="1:18" x14ac:dyDescent="0.4">
      <c r="A144" s="15"/>
      <c r="B144" s="15" t="s">
        <v>180</v>
      </c>
      <c r="C144" s="15"/>
      <c r="D144" s="21"/>
      <c r="E144" s="21"/>
      <c r="F144" s="21"/>
      <c r="G144" s="21"/>
      <c r="H144" s="21"/>
      <c r="I144" s="21"/>
      <c r="J144" s="15"/>
      <c r="K144" s="15"/>
      <c r="L144" s="22"/>
      <c r="M144" s="22"/>
      <c r="N144" s="22"/>
      <c r="O144" s="23"/>
      <c r="P144" s="23"/>
      <c r="Q144" s="23"/>
      <c r="R144" s="23"/>
    </row>
    <row r="145" spans="1:18" x14ac:dyDescent="0.4">
      <c r="A145" s="15"/>
      <c r="B145" s="15" t="s">
        <v>181</v>
      </c>
      <c r="C145" s="15"/>
      <c r="D145" s="21"/>
      <c r="E145" s="21"/>
      <c r="F145" s="21"/>
      <c r="G145" s="21"/>
      <c r="H145" s="21"/>
      <c r="I145" s="21"/>
      <c r="J145" s="15"/>
      <c r="K145" s="15"/>
      <c r="L145" s="22"/>
      <c r="M145" s="22"/>
      <c r="N145" s="22"/>
      <c r="O145" s="23"/>
      <c r="P145" s="23"/>
      <c r="Q145" s="23"/>
      <c r="R145" s="23"/>
    </row>
    <row r="146" spans="1:18" x14ac:dyDescent="0.4">
      <c r="A146" s="15"/>
      <c r="B146" s="15" t="s">
        <v>182</v>
      </c>
      <c r="C146" s="15"/>
      <c r="D146" s="21"/>
      <c r="E146" s="21"/>
      <c r="F146" s="21"/>
      <c r="G146" s="21"/>
      <c r="H146" s="21"/>
      <c r="I146" s="21"/>
      <c r="J146" s="15"/>
      <c r="K146" s="15"/>
      <c r="L146" s="22"/>
      <c r="M146" s="22"/>
      <c r="N146" s="22"/>
      <c r="O146" s="23"/>
      <c r="P146" s="23"/>
      <c r="Q146" s="23"/>
      <c r="R146" s="23"/>
    </row>
    <row r="147" spans="1:18" x14ac:dyDescent="0.4">
      <c r="A147" s="15"/>
      <c r="B147" s="15" t="s">
        <v>183</v>
      </c>
      <c r="C147" s="15"/>
      <c r="D147" s="21"/>
      <c r="E147" s="21"/>
      <c r="F147" s="21"/>
      <c r="G147" s="21"/>
      <c r="H147" s="21"/>
      <c r="I147" s="21"/>
      <c r="J147" s="15"/>
      <c r="K147" s="15"/>
      <c r="L147" s="22"/>
      <c r="M147" s="22"/>
      <c r="N147" s="22"/>
      <c r="O147" s="23"/>
      <c r="P147" s="23"/>
      <c r="Q147" s="23"/>
      <c r="R147" s="23"/>
    </row>
    <row r="148" spans="1:18" x14ac:dyDescent="0.4">
      <c r="A148" s="15"/>
      <c r="B148" s="15" t="s">
        <v>184</v>
      </c>
      <c r="C148" s="15"/>
      <c r="D148" s="21"/>
      <c r="E148" s="21"/>
      <c r="F148" s="21"/>
      <c r="G148" s="21"/>
      <c r="H148" s="21"/>
      <c r="I148" s="21"/>
      <c r="J148" s="15"/>
      <c r="K148" s="15"/>
      <c r="L148" s="22"/>
      <c r="M148" s="22"/>
      <c r="N148" s="22"/>
      <c r="O148" s="23"/>
      <c r="P148" s="23"/>
      <c r="Q148" s="23"/>
      <c r="R148" s="23"/>
    </row>
    <row r="149" spans="1:18" x14ac:dyDescent="0.4">
      <c r="A149" s="15"/>
      <c r="B149" s="15" t="s">
        <v>185</v>
      </c>
      <c r="C149" s="15"/>
      <c r="D149" s="21"/>
      <c r="E149" s="21"/>
      <c r="F149" s="21"/>
      <c r="G149" s="21"/>
      <c r="H149" s="21"/>
      <c r="I149" s="21"/>
      <c r="J149" s="15"/>
      <c r="K149" s="15"/>
      <c r="L149" s="22"/>
      <c r="M149" s="22"/>
      <c r="N149" s="22"/>
      <c r="O149" s="23"/>
      <c r="P149" s="23"/>
      <c r="Q149" s="23"/>
      <c r="R149" s="23"/>
    </row>
    <row r="150" spans="1:18" x14ac:dyDescent="0.4">
      <c r="A150" s="15"/>
      <c r="B150" s="15" t="s">
        <v>186</v>
      </c>
      <c r="C150" s="15"/>
      <c r="D150" s="21"/>
      <c r="E150" s="21"/>
      <c r="F150" s="21"/>
      <c r="G150" s="21"/>
      <c r="H150" s="21"/>
      <c r="I150" s="21"/>
      <c r="J150" s="15"/>
      <c r="K150" s="15"/>
      <c r="L150" s="22"/>
      <c r="M150" s="22"/>
      <c r="N150" s="22"/>
      <c r="O150" s="23"/>
      <c r="P150" s="23"/>
      <c r="Q150" s="23"/>
      <c r="R150" s="23"/>
    </row>
    <row r="151" spans="1:18" x14ac:dyDescent="0.4">
      <c r="A151" s="15"/>
      <c r="B151" s="15" t="s">
        <v>138</v>
      </c>
      <c r="C151" s="15"/>
      <c r="D151" s="21"/>
      <c r="E151" s="21"/>
      <c r="F151" s="21"/>
      <c r="G151" s="21"/>
      <c r="H151" s="21"/>
      <c r="I151" s="21"/>
      <c r="J151" s="15"/>
      <c r="K151" s="15"/>
      <c r="L151" s="22"/>
      <c r="M151" s="22"/>
      <c r="N151" s="22"/>
      <c r="O151" s="23"/>
      <c r="P151" s="23"/>
      <c r="Q151" s="23"/>
      <c r="R151" s="23"/>
    </row>
    <row r="152" spans="1:18" x14ac:dyDescent="0.4">
      <c r="A152" s="15"/>
      <c r="B152" s="15" t="s">
        <v>139</v>
      </c>
      <c r="C152" s="15"/>
      <c r="D152" s="21"/>
      <c r="E152" s="21"/>
      <c r="F152" s="21"/>
      <c r="G152" s="21"/>
      <c r="H152" s="21"/>
      <c r="I152" s="21"/>
      <c r="J152" s="15"/>
      <c r="K152" s="15"/>
      <c r="L152" s="22"/>
      <c r="M152" s="22"/>
      <c r="N152" s="22"/>
      <c r="O152" s="23"/>
      <c r="P152" s="23"/>
      <c r="Q152" s="23"/>
      <c r="R152" s="23"/>
    </row>
    <row r="153" spans="1:18" x14ac:dyDescent="0.4">
      <c r="A153" s="15"/>
      <c r="B153" s="15" t="s">
        <v>140</v>
      </c>
      <c r="C153" s="15"/>
      <c r="D153" s="21"/>
      <c r="E153" s="21"/>
      <c r="F153" s="21"/>
      <c r="G153" s="21"/>
      <c r="H153" s="21"/>
      <c r="I153" s="21"/>
      <c r="J153" s="15"/>
      <c r="K153" s="15"/>
      <c r="L153" s="22"/>
      <c r="M153" s="22"/>
      <c r="N153" s="22"/>
      <c r="O153" s="23"/>
      <c r="P153" s="23"/>
      <c r="Q153" s="23"/>
      <c r="R153" s="23"/>
    </row>
    <row r="154" spans="1:18" x14ac:dyDescent="0.4">
      <c r="A154" s="15"/>
      <c r="B154" s="15" t="s">
        <v>141</v>
      </c>
      <c r="C154" s="15"/>
      <c r="D154" s="21"/>
      <c r="E154" s="21"/>
      <c r="F154" s="21"/>
      <c r="G154" s="21"/>
      <c r="H154" s="21"/>
      <c r="I154" s="21"/>
      <c r="J154" s="15"/>
      <c r="K154" s="15"/>
      <c r="L154" s="22"/>
      <c r="M154" s="22"/>
      <c r="N154" s="22"/>
      <c r="O154" s="23"/>
      <c r="P154" s="23"/>
      <c r="Q154" s="23"/>
      <c r="R154" s="23"/>
    </row>
    <row r="155" spans="1:18" x14ac:dyDescent="0.4">
      <c r="A155" s="15"/>
      <c r="B155" s="15" t="s">
        <v>142</v>
      </c>
      <c r="C155" s="15"/>
      <c r="D155" s="21"/>
      <c r="E155" s="21"/>
      <c r="F155" s="21"/>
      <c r="G155" s="21"/>
      <c r="H155" s="21"/>
      <c r="I155" s="21"/>
      <c r="J155" s="15"/>
      <c r="K155" s="15"/>
      <c r="L155" s="22"/>
      <c r="M155" s="22"/>
      <c r="N155" s="22"/>
      <c r="O155" s="23"/>
      <c r="P155" s="23"/>
      <c r="Q155" s="23"/>
      <c r="R155" s="23"/>
    </row>
    <row r="156" spans="1:18" x14ac:dyDescent="0.4">
      <c r="A156" s="15"/>
      <c r="B156" s="15" t="s">
        <v>187</v>
      </c>
      <c r="C156" s="15"/>
      <c r="D156" s="21"/>
      <c r="E156" s="21"/>
      <c r="F156" s="21"/>
      <c r="G156" s="21"/>
      <c r="H156" s="21"/>
      <c r="I156" s="21"/>
      <c r="J156" s="15"/>
      <c r="K156" s="15"/>
      <c r="L156" s="22"/>
      <c r="M156" s="22"/>
      <c r="N156" s="22"/>
      <c r="O156" s="23"/>
      <c r="P156" s="23"/>
      <c r="Q156" s="23"/>
      <c r="R156" s="23"/>
    </row>
    <row r="157" spans="1:18" x14ac:dyDescent="0.4">
      <c r="A157" s="15"/>
      <c r="B157" s="15" t="s">
        <v>143</v>
      </c>
      <c r="C157" s="15"/>
      <c r="D157" s="21"/>
      <c r="E157" s="21"/>
      <c r="F157" s="21"/>
      <c r="G157" s="21"/>
      <c r="H157" s="21"/>
      <c r="I157" s="21"/>
      <c r="J157" s="15"/>
      <c r="K157" s="15"/>
      <c r="L157" s="22"/>
      <c r="M157" s="22"/>
      <c r="N157" s="22"/>
      <c r="O157" s="23"/>
      <c r="P157" s="23"/>
      <c r="Q157" s="23"/>
      <c r="R157" s="23"/>
    </row>
    <row r="158" spans="1:18" x14ac:dyDescent="0.4">
      <c r="A158" s="15"/>
      <c r="B158" s="15" t="s">
        <v>144</v>
      </c>
      <c r="C158" s="15"/>
      <c r="D158" s="21"/>
      <c r="E158" s="21"/>
      <c r="F158" s="21"/>
      <c r="G158" s="21"/>
      <c r="H158" s="21"/>
      <c r="I158" s="21"/>
      <c r="J158" s="15"/>
      <c r="K158" s="15"/>
      <c r="L158" s="22"/>
      <c r="M158" s="22"/>
      <c r="N158" s="22"/>
      <c r="O158" s="23"/>
      <c r="P158" s="23"/>
      <c r="Q158" s="23"/>
      <c r="R158" s="23"/>
    </row>
    <row r="159" spans="1:18" x14ac:dyDescent="0.4">
      <c r="A159" s="15"/>
      <c r="B159" s="15" t="s">
        <v>145</v>
      </c>
      <c r="C159" s="15"/>
      <c r="D159" s="21"/>
      <c r="E159" s="21"/>
      <c r="F159" s="21"/>
      <c r="G159" s="21"/>
      <c r="H159" s="21"/>
      <c r="I159" s="21"/>
      <c r="J159" s="15"/>
      <c r="K159" s="15"/>
      <c r="L159" s="22"/>
      <c r="M159" s="22"/>
      <c r="N159" s="22"/>
      <c r="O159" s="23"/>
      <c r="P159" s="23"/>
      <c r="Q159" s="23"/>
      <c r="R159" s="23"/>
    </row>
    <row r="160" spans="1:18" x14ac:dyDescent="0.4">
      <c r="A160" s="15"/>
      <c r="B160" s="15" t="s">
        <v>146</v>
      </c>
      <c r="C160" s="15"/>
      <c r="D160" s="21"/>
      <c r="E160" s="21"/>
      <c r="F160" s="21"/>
      <c r="G160" s="21"/>
      <c r="H160" s="21"/>
      <c r="I160" s="21"/>
      <c r="J160" s="15"/>
      <c r="K160" s="15"/>
      <c r="L160" s="22"/>
      <c r="M160" s="22"/>
      <c r="N160" s="22"/>
      <c r="O160" s="23"/>
      <c r="P160" s="23"/>
      <c r="Q160" s="23"/>
      <c r="R160" s="23"/>
    </row>
    <row r="161" spans="1:18" x14ac:dyDescent="0.4">
      <c r="A161" s="15"/>
      <c r="B161" s="15" t="s">
        <v>147</v>
      </c>
      <c r="C161" s="15"/>
      <c r="D161" s="21"/>
      <c r="E161" s="21"/>
      <c r="F161" s="21"/>
      <c r="G161" s="21"/>
      <c r="H161" s="21"/>
      <c r="I161" s="21"/>
      <c r="J161" s="15"/>
      <c r="K161" s="15"/>
      <c r="L161" s="22"/>
      <c r="M161" s="22"/>
      <c r="N161" s="22"/>
      <c r="O161" s="23"/>
      <c r="P161" s="23"/>
      <c r="Q161" s="23"/>
      <c r="R161" s="23"/>
    </row>
    <row r="162" spans="1:18" x14ac:dyDescent="0.4">
      <c r="L162" s="19"/>
      <c r="M162" s="19"/>
      <c r="N162" s="19"/>
    </row>
    <row r="163" spans="1:18" x14ac:dyDescent="0.4">
      <c r="L163" s="19"/>
      <c r="M163" s="19"/>
      <c r="N163" s="19"/>
    </row>
    <row r="164" spans="1:18" x14ac:dyDescent="0.4">
      <c r="L164" s="19"/>
      <c r="M164" s="19"/>
      <c r="N164" s="19"/>
    </row>
    <row r="165" spans="1:18" x14ac:dyDescent="0.4">
      <c r="L165" s="19"/>
      <c r="M165" s="19"/>
      <c r="N165" s="19"/>
    </row>
    <row r="166" spans="1:18" x14ac:dyDescent="0.4">
      <c r="L166" s="19"/>
      <c r="M166" s="19"/>
      <c r="N166" s="19"/>
    </row>
    <row r="167" spans="1:18" x14ac:dyDescent="0.4">
      <c r="L167" s="19"/>
      <c r="M167" s="19"/>
      <c r="N167" s="19"/>
    </row>
    <row r="168" spans="1:18" x14ac:dyDescent="0.4">
      <c r="B168" t="s">
        <v>208</v>
      </c>
      <c r="D168" s="5">
        <v>0.14180000000000001</v>
      </c>
      <c r="E168" s="5">
        <v>0.23949999999999999</v>
      </c>
      <c r="F168" s="5">
        <v>6.9500000000000006E-2</v>
      </c>
      <c r="G168" s="5">
        <v>7.2300000000000003E-2</v>
      </c>
      <c r="H168" s="5">
        <v>2.5999999999999999E-3</v>
      </c>
      <c r="I168" s="5">
        <v>0.2369</v>
      </c>
      <c r="L168" s="19">
        <f t="shared" ref="L168:L197" si="11">F168+H168</f>
        <v>7.2100000000000011E-2</v>
      </c>
      <c r="M168" s="19">
        <f t="shared" ref="M168:M197" si="12">D168</f>
        <v>0.14180000000000001</v>
      </c>
      <c r="N168" s="19"/>
      <c r="O168" s="1"/>
      <c r="P168" s="1"/>
      <c r="Q168" s="1"/>
      <c r="R168" s="1"/>
    </row>
    <row r="169" spans="1:18" x14ac:dyDescent="0.4">
      <c r="B169" t="s">
        <v>209</v>
      </c>
      <c r="D169" s="5">
        <v>0.3039</v>
      </c>
      <c r="E169" s="5">
        <v>0.3473</v>
      </c>
      <c r="F169" s="5">
        <v>0.14099999999999999</v>
      </c>
      <c r="G169" s="5">
        <v>0.16289999999999999</v>
      </c>
      <c r="H169" s="5">
        <v>3.3599999999999998E-2</v>
      </c>
      <c r="I169" s="5">
        <v>0.31369999999999998</v>
      </c>
      <c r="L169" s="19">
        <f t="shared" si="11"/>
        <v>0.17459999999999998</v>
      </c>
      <c r="M169" s="19">
        <f t="shared" si="12"/>
        <v>0.3039</v>
      </c>
      <c r="N169" s="19"/>
      <c r="O169" s="1"/>
      <c r="P169" s="1"/>
      <c r="Q169" s="1"/>
      <c r="R169" s="1"/>
    </row>
    <row r="170" spans="1:18" x14ac:dyDescent="0.4">
      <c r="B170" t="s">
        <v>210</v>
      </c>
      <c r="D170" s="5">
        <v>4.7066999999999997</v>
      </c>
      <c r="E170" s="5">
        <v>0.97119999999999995</v>
      </c>
      <c r="F170" s="5">
        <v>4.2300000000000004</v>
      </c>
      <c r="G170" s="5">
        <v>0.47670000000000001</v>
      </c>
      <c r="H170" s="5">
        <v>5.2900000000000003E-2</v>
      </c>
      <c r="I170" s="5">
        <v>0.91830000000000001</v>
      </c>
      <c r="L170" s="19">
        <f t="shared" si="11"/>
        <v>4.2829000000000006</v>
      </c>
      <c r="M170" s="19">
        <f t="shared" si="12"/>
        <v>4.7066999999999997</v>
      </c>
      <c r="N170" s="19"/>
      <c r="O170" s="1"/>
      <c r="P170" s="1"/>
      <c r="Q170" s="1"/>
      <c r="R170" s="1"/>
    </row>
    <row r="171" spans="1:18" x14ac:dyDescent="0.4">
      <c r="B171" t="s">
        <v>211</v>
      </c>
      <c r="D171" s="5">
        <v>0.40870000000000001</v>
      </c>
      <c r="E171" s="5">
        <v>0.75939999999999996</v>
      </c>
      <c r="F171" s="5">
        <v>0.25840000000000002</v>
      </c>
      <c r="G171" s="5">
        <v>0.15029999999999999</v>
      </c>
      <c r="H171" s="5">
        <v>2.7400000000000001E-2</v>
      </c>
      <c r="I171" s="5">
        <v>0.73199999999999998</v>
      </c>
      <c r="L171" s="19">
        <f t="shared" si="11"/>
        <v>0.2858</v>
      </c>
      <c r="M171" s="19">
        <f t="shared" si="12"/>
        <v>0.40870000000000001</v>
      </c>
      <c r="N171" s="19"/>
      <c r="O171" s="1"/>
      <c r="P171" s="1"/>
      <c r="Q171" s="1"/>
      <c r="R171" s="1"/>
    </row>
    <row r="172" spans="1:18" x14ac:dyDescent="0.4">
      <c r="B172" t="s">
        <v>212</v>
      </c>
      <c r="D172" s="5">
        <v>0.63390000000000002</v>
      </c>
      <c r="E172" s="5">
        <v>1.3418000000000001</v>
      </c>
      <c r="F172" s="5">
        <v>0.57330000000000003</v>
      </c>
      <c r="G172" s="5">
        <v>6.0600000000000001E-2</v>
      </c>
      <c r="H172" s="5">
        <v>1.9800000000000002E-2</v>
      </c>
      <c r="I172" s="5">
        <v>1.3220000000000001</v>
      </c>
      <c r="L172" s="19">
        <f t="shared" si="11"/>
        <v>0.59310000000000007</v>
      </c>
      <c r="M172" s="19">
        <f t="shared" si="12"/>
        <v>0.63390000000000002</v>
      </c>
      <c r="N172" s="19"/>
      <c r="O172" s="1"/>
      <c r="P172" s="1"/>
      <c r="Q172" s="1"/>
      <c r="R172" s="1"/>
    </row>
    <row r="173" spans="1:18" x14ac:dyDescent="0.4">
      <c r="B173" t="s">
        <v>213</v>
      </c>
      <c r="D173" s="5">
        <v>1.5E-3</v>
      </c>
      <c r="E173" s="5">
        <v>4.0000000000000001E-3</v>
      </c>
      <c r="F173" s="5">
        <v>1.5E-3</v>
      </c>
      <c r="G173" s="5">
        <v>0</v>
      </c>
      <c r="H173" s="5">
        <v>0</v>
      </c>
      <c r="I173" s="5">
        <v>4.0000000000000001E-3</v>
      </c>
      <c r="L173" s="19">
        <f t="shared" si="11"/>
        <v>1.5E-3</v>
      </c>
      <c r="M173" s="19">
        <f t="shared" si="12"/>
        <v>1.5E-3</v>
      </c>
      <c r="N173" s="19"/>
      <c r="O173" s="1"/>
      <c r="P173" s="1"/>
      <c r="Q173" s="1"/>
      <c r="R173" s="1"/>
    </row>
    <row r="174" spans="1:18" x14ac:dyDescent="0.4">
      <c r="B174" t="s">
        <v>106</v>
      </c>
      <c r="D174" s="5">
        <v>6.3323</v>
      </c>
      <c r="E174" s="5">
        <v>8.4611999999999998</v>
      </c>
      <c r="F174" s="5">
        <v>4.8851000000000004</v>
      </c>
      <c r="G174" s="5">
        <v>1.4472</v>
      </c>
      <c r="H174" s="5">
        <v>3.4200000000000001E-2</v>
      </c>
      <c r="I174" s="5">
        <v>8.4269999999999996</v>
      </c>
      <c r="L174" s="19">
        <f t="shared" si="11"/>
        <v>4.9193000000000007</v>
      </c>
      <c r="M174" s="19">
        <f t="shared" si="12"/>
        <v>6.3323</v>
      </c>
      <c r="N174" s="19"/>
      <c r="O174" s="1"/>
      <c r="P174" s="1"/>
      <c r="Q174" s="1"/>
      <c r="R174" s="1"/>
    </row>
    <row r="175" spans="1:18" x14ac:dyDescent="0.4">
      <c r="B175" t="s">
        <v>85</v>
      </c>
      <c r="D175" s="5">
        <v>8.42</v>
      </c>
      <c r="E175" s="5">
        <v>9.1164000000000005</v>
      </c>
      <c r="F175" s="5">
        <v>6.3315000000000001</v>
      </c>
      <c r="G175" s="5">
        <v>2.0884999999999998</v>
      </c>
      <c r="H175" s="5">
        <v>8.7099999999999997E-2</v>
      </c>
      <c r="I175" s="5">
        <v>9.0292999999999992</v>
      </c>
      <c r="L175" s="19">
        <f t="shared" si="11"/>
        <v>6.4186000000000005</v>
      </c>
      <c r="M175" s="19">
        <f t="shared" si="12"/>
        <v>8.42</v>
      </c>
      <c r="N175" s="19"/>
      <c r="O175" s="1"/>
      <c r="P175" s="1"/>
      <c r="Q175" s="1"/>
      <c r="R175" s="1"/>
    </row>
    <row r="176" spans="1:18" x14ac:dyDescent="0.4">
      <c r="B176" t="s">
        <v>86</v>
      </c>
      <c r="D176" s="5">
        <v>4.9720000000000004</v>
      </c>
      <c r="E176" s="5">
        <v>3.0390999999999999</v>
      </c>
      <c r="F176" s="5">
        <v>4.1311999999999998</v>
      </c>
      <c r="G176" s="5">
        <v>0.84079999999999999</v>
      </c>
      <c r="H176" s="5">
        <v>2.7699999999999999E-2</v>
      </c>
      <c r="I176" s="5">
        <v>3.0114000000000001</v>
      </c>
      <c r="L176" s="19">
        <f t="shared" si="11"/>
        <v>4.1589</v>
      </c>
      <c r="M176" s="19">
        <f t="shared" si="12"/>
        <v>4.9720000000000004</v>
      </c>
      <c r="N176" s="19"/>
      <c r="O176" s="1"/>
      <c r="P176" s="1"/>
      <c r="Q176" s="1"/>
      <c r="R176" s="1"/>
    </row>
    <row r="177" spans="2:18" x14ac:dyDescent="0.4">
      <c r="B177" t="s">
        <v>87</v>
      </c>
      <c r="D177" s="5">
        <v>11.6358</v>
      </c>
      <c r="E177" s="5">
        <v>4.7937000000000003</v>
      </c>
      <c r="F177" s="5">
        <v>4.2079000000000004</v>
      </c>
      <c r="G177" s="5">
        <v>7.4279000000000002</v>
      </c>
      <c r="H177" s="5">
        <v>4.3200000000000002E-2</v>
      </c>
      <c r="I177" s="5">
        <v>4.7504999999999997</v>
      </c>
      <c r="L177" s="19">
        <f t="shared" si="11"/>
        <v>4.2511000000000001</v>
      </c>
      <c r="M177" s="19">
        <f t="shared" si="12"/>
        <v>11.6358</v>
      </c>
      <c r="N177" s="19"/>
      <c r="O177" s="1"/>
      <c r="P177" s="1"/>
      <c r="Q177" s="1"/>
      <c r="R177" s="1"/>
    </row>
    <row r="178" spans="2:18" x14ac:dyDescent="0.4">
      <c r="B178" t="s">
        <v>88</v>
      </c>
      <c r="D178" s="5">
        <v>15.2224</v>
      </c>
      <c r="E178" s="5">
        <v>16.197700000000001</v>
      </c>
      <c r="F178" s="5">
        <v>10.96</v>
      </c>
      <c r="G178" s="5">
        <v>4.2624000000000004</v>
      </c>
      <c r="H178" s="5">
        <v>1.77E-2</v>
      </c>
      <c r="I178" s="5">
        <v>16.18</v>
      </c>
      <c r="L178" s="19">
        <f t="shared" si="11"/>
        <v>10.9777</v>
      </c>
      <c r="M178" s="19">
        <f t="shared" si="12"/>
        <v>15.2224</v>
      </c>
      <c r="N178" s="19"/>
      <c r="O178" s="1"/>
      <c r="P178" s="1"/>
      <c r="Q178" s="1"/>
      <c r="R178" s="1"/>
    </row>
    <row r="179" spans="2:18" x14ac:dyDescent="0.4">
      <c r="B179" t="s">
        <v>89</v>
      </c>
      <c r="D179" s="5">
        <v>7.6909999999999998</v>
      </c>
      <c r="E179" s="5">
        <v>8.2666000000000004</v>
      </c>
      <c r="F179" s="5">
        <v>4.99</v>
      </c>
      <c r="G179" s="5">
        <v>2.7010000000000001</v>
      </c>
      <c r="H179" s="5">
        <v>2.35E-2</v>
      </c>
      <c r="I179" s="5">
        <v>8.2431000000000001</v>
      </c>
      <c r="L179" s="19">
        <f t="shared" si="11"/>
        <v>5.0135000000000005</v>
      </c>
      <c r="M179" s="19">
        <f t="shared" si="12"/>
        <v>7.6909999999999998</v>
      </c>
      <c r="N179" s="19"/>
      <c r="O179" s="1"/>
      <c r="P179" s="1"/>
      <c r="Q179" s="1"/>
      <c r="R179" s="1"/>
    </row>
    <row r="180" spans="2:18" x14ac:dyDescent="0.4">
      <c r="B180" t="s">
        <v>107</v>
      </c>
      <c r="D180" s="5">
        <v>1.764</v>
      </c>
      <c r="E180" s="5">
        <v>1.8348</v>
      </c>
      <c r="F180" s="5">
        <v>1.2706</v>
      </c>
      <c r="G180" s="5">
        <v>0.49340000000000001</v>
      </c>
      <c r="H180" s="5">
        <v>7.5300000000000006E-2</v>
      </c>
      <c r="I180" s="5">
        <v>1.7595000000000001</v>
      </c>
      <c r="L180" s="19">
        <f t="shared" si="11"/>
        <v>1.3458999999999999</v>
      </c>
      <c r="M180" s="19">
        <f t="shared" si="12"/>
        <v>1.764</v>
      </c>
      <c r="N180" s="19"/>
      <c r="O180" s="1"/>
      <c r="P180" s="1"/>
      <c r="Q180" s="1"/>
      <c r="R180" s="1"/>
    </row>
    <row r="181" spans="2:18" x14ac:dyDescent="0.4">
      <c r="B181" t="s">
        <v>90</v>
      </c>
      <c r="D181" s="5">
        <v>8.9748000000000001</v>
      </c>
      <c r="E181" s="5">
        <v>8.5566999999999993</v>
      </c>
      <c r="F181" s="5">
        <v>5.5624000000000002</v>
      </c>
      <c r="G181" s="5">
        <v>3.4123999999999999</v>
      </c>
      <c r="H181" s="5">
        <v>0.16669999999999999</v>
      </c>
      <c r="I181" s="5">
        <v>8.39</v>
      </c>
      <c r="L181" s="19">
        <f t="shared" si="11"/>
        <v>5.7290999999999999</v>
      </c>
      <c r="M181" s="19">
        <f t="shared" si="12"/>
        <v>8.9748000000000001</v>
      </c>
      <c r="N181" s="19"/>
      <c r="O181" s="1"/>
      <c r="P181" s="1"/>
      <c r="Q181" s="1"/>
      <c r="R181" s="1"/>
    </row>
    <row r="182" spans="2:18" x14ac:dyDescent="0.4">
      <c r="B182" t="s">
        <v>91</v>
      </c>
      <c r="D182" s="5">
        <v>2.4043000000000001</v>
      </c>
      <c r="E182" s="5">
        <v>2.8593999999999999</v>
      </c>
      <c r="F182" s="5">
        <v>1.4982</v>
      </c>
      <c r="G182" s="5">
        <v>0.90610000000000002</v>
      </c>
      <c r="H182" s="5">
        <v>3.2899999999999999E-2</v>
      </c>
      <c r="I182" s="5">
        <v>2.8264999999999998</v>
      </c>
      <c r="L182" s="19">
        <f t="shared" si="11"/>
        <v>1.5310999999999999</v>
      </c>
      <c r="M182" s="19">
        <f t="shared" si="12"/>
        <v>2.4043000000000001</v>
      </c>
      <c r="N182" s="19"/>
      <c r="O182" s="1"/>
      <c r="P182" s="1"/>
      <c r="Q182" s="1"/>
      <c r="R182" s="1"/>
    </row>
    <row r="183" spans="2:18" x14ac:dyDescent="0.4">
      <c r="B183" t="s">
        <v>92</v>
      </c>
      <c r="D183" s="5">
        <v>0.85060000000000002</v>
      </c>
      <c r="E183" s="5">
        <v>0.76800000000000002</v>
      </c>
      <c r="F183" s="5">
        <v>0.70730000000000004</v>
      </c>
      <c r="G183" s="5">
        <v>0.14330000000000001</v>
      </c>
      <c r="H183" s="5">
        <v>4.8500000000000001E-2</v>
      </c>
      <c r="I183" s="5">
        <v>0.71950000000000003</v>
      </c>
      <c r="L183" s="19">
        <f t="shared" si="11"/>
        <v>0.75580000000000003</v>
      </c>
      <c r="M183" s="19">
        <f t="shared" si="12"/>
        <v>0.85060000000000002</v>
      </c>
      <c r="N183" s="19"/>
      <c r="O183" s="1"/>
      <c r="P183" s="1"/>
      <c r="Q183" s="1"/>
      <c r="R183" s="1"/>
    </row>
    <row r="184" spans="2:18" x14ac:dyDescent="0.4">
      <c r="B184" t="s">
        <v>93</v>
      </c>
      <c r="D184" s="5">
        <v>0.71740000000000004</v>
      </c>
      <c r="E184" s="5">
        <v>1.0293000000000001</v>
      </c>
      <c r="F184" s="5">
        <v>0.50590000000000002</v>
      </c>
      <c r="G184" s="5">
        <v>0.21149999999999999</v>
      </c>
      <c r="H184" s="5">
        <v>0.1532</v>
      </c>
      <c r="I184" s="5">
        <v>0.87609999999999999</v>
      </c>
      <c r="L184" s="19">
        <f t="shared" si="11"/>
        <v>0.65910000000000002</v>
      </c>
      <c r="M184" s="19">
        <f t="shared" si="12"/>
        <v>0.71740000000000004</v>
      </c>
      <c r="N184" s="19"/>
      <c r="O184" s="1"/>
      <c r="P184" s="1"/>
      <c r="Q184" s="1"/>
      <c r="R184" s="1"/>
    </row>
    <row r="185" spans="2:18" x14ac:dyDescent="0.4">
      <c r="B185" t="s">
        <v>94</v>
      </c>
      <c r="D185" s="5">
        <v>3.1591999999999998</v>
      </c>
      <c r="E185" s="5">
        <v>3.423</v>
      </c>
      <c r="F185" s="5">
        <v>2.1871</v>
      </c>
      <c r="G185" s="5">
        <v>0.97209999999999996</v>
      </c>
      <c r="H185" s="5">
        <v>7.3099999999999998E-2</v>
      </c>
      <c r="I185" s="5">
        <v>3.3498999999999999</v>
      </c>
      <c r="L185" s="19">
        <f t="shared" si="11"/>
        <v>2.2602000000000002</v>
      </c>
      <c r="M185" s="19">
        <f t="shared" si="12"/>
        <v>3.1591999999999998</v>
      </c>
      <c r="N185" s="19"/>
      <c r="O185" s="1"/>
      <c r="P185" s="1"/>
      <c r="Q185" s="1"/>
      <c r="R185" s="1"/>
    </row>
    <row r="186" spans="2:18" x14ac:dyDescent="0.4">
      <c r="B186" t="s">
        <v>108</v>
      </c>
      <c r="D186" s="5">
        <v>0.1487</v>
      </c>
      <c r="E186" s="5">
        <v>0.47320000000000001</v>
      </c>
      <c r="F186" s="5">
        <v>0</v>
      </c>
      <c r="G186" s="5">
        <v>0</v>
      </c>
      <c r="H186" s="5">
        <v>0</v>
      </c>
      <c r="I186" s="5">
        <v>7.9000000000000008E-3</v>
      </c>
      <c r="L186" s="19">
        <f t="shared" si="11"/>
        <v>0</v>
      </c>
      <c r="M186" s="19">
        <f t="shared" si="12"/>
        <v>0.1487</v>
      </c>
      <c r="N186" s="19"/>
      <c r="O186" s="1"/>
      <c r="P186" s="1"/>
      <c r="Q186" s="1"/>
      <c r="R186" s="1"/>
    </row>
    <row r="187" spans="2:18" x14ac:dyDescent="0.4">
      <c r="B187" t="s">
        <v>95</v>
      </c>
      <c r="D187" s="5">
        <v>8.7499999999999994E-2</v>
      </c>
      <c r="E187" s="5">
        <v>8.7499999999999994E-2</v>
      </c>
      <c r="F187" s="5">
        <v>2.64E-2</v>
      </c>
      <c r="G187" s="5">
        <v>0</v>
      </c>
      <c r="H187" s="5">
        <v>0</v>
      </c>
      <c r="I187" s="5">
        <v>2.5999999999999999E-2</v>
      </c>
      <c r="L187" s="19">
        <f t="shared" si="11"/>
        <v>2.64E-2</v>
      </c>
      <c r="M187" s="19">
        <f t="shared" si="12"/>
        <v>8.7499999999999994E-2</v>
      </c>
      <c r="N187" s="19"/>
      <c r="O187" s="1"/>
      <c r="P187" s="1"/>
      <c r="Q187" s="1"/>
      <c r="R187" s="1"/>
    </row>
    <row r="188" spans="2:18" x14ac:dyDescent="0.4">
      <c r="B188" t="s">
        <v>96</v>
      </c>
      <c r="D188" s="5">
        <v>4.9500000000000002E-2</v>
      </c>
      <c r="E188" s="5">
        <v>4.9500000000000002E-2</v>
      </c>
      <c r="F188" s="5">
        <v>3.3999999999999998E-3</v>
      </c>
      <c r="G188" s="5">
        <v>0</v>
      </c>
      <c r="H188" s="5">
        <v>0</v>
      </c>
      <c r="I188" s="5">
        <v>5.7999999999999996E-3</v>
      </c>
      <c r="L188" s="19">
        <f t="shared" si="11"/>
        <v>3.3999999999999998E-3</v>
      </c>
      <c r="M188" s="19">
        <f t="shared" si="12"/>
        <v>4.9500000000000002E-2</v>
      </c>
      <c r="N188" s="19"/>
      <c r="O188" s="1"/>
      <c r="P188" s="1"/>
      <c r="Q188" s="1"/>
      <c r="R188" s="1"/>
    </row>
    <row r="189" spans="2:18" x14ac:dyDescent="0.4">
      <c r="B189" t="s">
        <v>97</v>
      </c>
      <c r="D189" s="5">
        <v>0</v>
      </c>
      <c r="E189" s="5">
        <v>0</v>
      </c>
      <c r="F189" s="5">
        <v>5.0500000000000003E-2</v>
      </c>
      <c r="G189" s="5">
        <v>0.1019</v>
      </c>
      <c r="H189" s="5">
        <v>0</v>
      </c>
      <c r="I189" s="5">
        <v>0.6512</v>
      </c>
      <c r="L189" s="19">
        <f t="shared" si="11"/>
        <v>5.0500000000000003E-2</v>
      </c>
      <c r="M189" s="19">
        <f t="shared" si="12"/>
        <v>0</v>
      </c>
      <c r="N189" s="19"/>
      <c r="O189" s="1"/>
      <c r="P189" s="1"/>
      <c r="Q189" s="1"/>
      <c r="R189" s="1"/>
    </row>
    <row r="190" spans="2:18" x14ac:dyDescent="0.4">
      <c r="B190" t="s">
        <v>98</v>
      </c>
      <c r="D190" s="5">
        <v>0.33839999999999998</v>
      </c>
      <c r="E190" s="5">
        <v>0.33839999999999998</v>
      </c>
      <c r="F190" s="5">
        <v>2.9399999999999999E-2</v>
      </c>
      <c r="G190" s="5">
        <v>0.10929999999999999</v>
      </c>
      <c r="H190" s="5">
        <v>0</v>
      </c>
      <c r="I190" s="5">
        <v>0.28739999999999999</v>
      </c>
      <c r="L190" s="19">
        <f t="shared" si="11"/>
        <v>2.9399999999999999E-2</v>
      </c>
      <c r="M190" s="19">
        <f t="shared" si="12"/>
        <v>0.33839999999999998</v>
      </c>
      <c r="N190" s="19"/>
      <c r="O190" s="1"/>
      <c r="P190" s="1"/>
      <c r="Q190" s="1"/>
      <c r="R190" s="1"/>
    </row>
    <row r="191" spans="2:18" x14ac:dyDescent="0.4">
      <c r="B191" t="s">
        <v>99</v>
      </c>
      <c r="D191" s="5">
        <v>0</v>
      </c>
      <c r="E191" s="5">
        <v>0</v>
      </c>
      <c r="F191" s="5">
        <v>3.2599999999999997E-2</v>
      </c>
      <c r="G191" s="5">
        <v>0</v>
      </c>
      <c r="H191" s="5">
        <v>0</v>
      </c>
      <c r="I191" s="5">
        <v>3.6299999999999999E-2</v>
      </c>
      <c r="L191" s="19">
        <f t="shared" si="11"/>
        <v>3.2599999999999997E-2</v>
      </c>
      <c r="M191" s="19">
        <f t="shared" si="12"/>
        <v>0</v>
      </c>
      <c r="N191" s="19"/>
      <c r="O191" s="1"/>
      <c r="P191" s="1"/>
      <c r="Q191" s="1"/>
      <c r="R191" s="1"/>
    </row>
    <row r="192" spans="2:18" x14ac:dyDescent="0.4">
      <c r="B192" t="s">
        <v>109</v>
      </c>
      <c r="D192" s="5">
        <v>0</v>
      </c>
      <c r="E192" s="5">
        <v>7.9000000000000008E-3</v>
      </c>
      <c r="F192" s="5">
        <v>5.8000000000000003E-2</v>
      </c>
      <c r="G192" s="5">
        <v>9.0700000000000003E-2</v>
      </c>
      <c r="H192" s="5">
        <v>1.3599999999999999E-2</v>
      </c>
      <c r="I192" s="5">
        <v>0.45960000000000001</v>
      </c>
      <c r="L192" s="19">
        <f t="shared" si="11"/>
        <v>7.1599999999999997E-2</v>
      </c>
      <c r="M192" s="19">
        <f t="shared" si="12"/>
        <v>0</v>
      </c>
      <c r="N192" s="19"/>
      <c r="O192" s="1"/>
      <c r="P192" s="1"/>
      <c r="Q192" s="1"/>
      <c r="R192" s="1"/>
    </row>
    <row r="193" spans="1:18" x14ac:dyDescent="0.4">
      <c r="B193" t="s">
        <v>100</v>
      </c>
      <c r="D193" s="5">
        <v>2.64E-2</v>
      </c>
      <c r="E193" s="5">
        <v>2.5999999999999999E-2</v>
      </c>
      <c r="F193" s="5">
        <v>8.8000000000000005E-3</v>
      </c>
      <c r="G193" s="5">
        <v>0</v>
      </c>
      <c r="H193" s="5">
        <v>0</v>
      </c>
      <c r="I193" s="5">
        <v>8.7499999999999994E-2</v>
      </c>
      <c r="L193" s="19">
        <f t="shared" si="11"/>
        <v>8.8000000000000005E-3</v>
      </c>
      <c r="M193" s="19">
        <f t="shared" si="12"/>
        <v>2.64E-2</v>
      </c>
      <c r="N193" s="19"/>
      <c r="O193" s="1"/>
      <c r="P193" s="1"/>
      <c r="Q193" s="1"/>
      <c r="R193" s="1"/>
    </row>
    <row r="194" spans="1:18" x14ac:dyDescent="0.4">
      <c r="B194" t="s">
        <v>101</v>
      </c>
      <c r="D194" s="5">
        <v>3.3999999999999998E-3</v>
      </c>
      <c r="E194" s="5">
        <v>5.7999999999999996E-3</v>
      </c>
      <c r="F194" s="5">
        <v>1.04E-2</v>
      </c>
      <c r="G194" s="5">
        <v>1.17E-2</v>
      </c>
      <c r="H194" s="5">
        <v>8.9999999999999998E-4</v>
      </c>
      <c r="I194" s="5">
        <v>4.8599999999999997E-2</v>
      </c>
      <c r="L194" s="19">
        <f t="shared" si="11"/>
        <v>1.1299999999999999E-2</v>
      </c>
      <c r="M194" s="19">
        <f t="shared" si="12"/>
        <v>3.3999999999999998E-3</v>
      </c>
      <c r="N194" s="19"/>
      <c r="O194" s="1"/>
      <c r="P194" s="1"/>
      <c r="Q194" s="1"/>
      <c r="R194" s="1"/>
    </row>
    <row r="195" spans="1:18" x14ac:dyDescent="0.4">
      <c r="B195" t="s">
        <v>102</v>
      </c>
      <c r="D195" s="5">
        <v>0.15240000000000001</v>
      </c>
      <c r="E195" s="5">
        <v>0.6512</v>
      </c>
      <c r="F195" s="5">
        <v>4.0000000000000002E-4</v>
      </c>
      <c r="G195" s="5">
        <v>0</v>
      </c>
      <c r="H195" s="5">
        <v>0</v>
      </c>
      <c r="I195" s="5">
        <v>0</v>
      </c>
      <c r="L195" s="19">
        <f t="shared" si="11"/>
        <v>4.0000000000000002E-4</v>
      </c>
      <c r="M195" s="19">
        <f t="shared" si="12"/>
        <v>0.15240000000000001</v>
      </c>
      <c r="N195" s="19"/>
      <c r="O195" s="1"/>
      <c r="P195" s="1"/>
      <c r="Q195" s="1"/>
      <c r="R195" s="1"/>
    </row>
    <row r="196" spans="1:18" x14ac:dyDescent="0.4">
      <c r="B196" t="s">
        <v>103</v>
      </c>
      <c r="D196" s="5">
        <v>0.13869999999999999</v>
      </c>
      <c r="E196" s="5">
        <v>0.28739999999999999</v>
      </c>
      <c r="F196" s="5">
        <v>2.3999999999999998E-3</v>
      </c>
      <c r="G196" s="5">
        <v>0</v>
      </c>
      <c r="H196" s="5">
        <v>0</v>
      </c>
      <c r="I196" s="5">
        <v>0.33839999999999998</v>
      </c>
      <c r="L196" s="19">
        <f t="shared" si="11"/>
        <v>2.3999999999999998E-3</v>
      </c>
      <c r="M196" s="19">
        <f t="shared" si="12"/>
        <v>0.13869999999999999</v>
      </c>
      <c r="N196" s="19"/>
      <c r="O196" s="1"/>
      <c r="P196" s="1"/>
      <c r="Q196" s="1"/>
      <c r="R196" s="1"/>
    </row>
    <row r="197" spans="1:18" x14ac:dyDescent="0.4">
      <c r="B197" t="s">
        <v>104</v>
      </c>
      <c r="D197" s="5">
        <v>3.2599999999999997E-2</v>
      </c>
      <c r="E197" s="5">
        <v>3.6299999999999999E-2</v>
      </c>
      <c r="F197" s="5">
        <v>2.3E-3</v>
      </c>
      <c r="G197" s="5">
        <v>0</v>
      </c>
      <c r="H197" s="5">
        <v>0</v>
      </c>
      <c r="I197" s="5">
        <v>0</v>
      </c>
      <c r="L197" s="19">
        <f t="shared" si="11"/>
        <v>2.3E-3</v>
      </c>
      <c r="M197" s="19">
        <f t="shared" si="12"/>
        <v>3.2599999999999997E-2</v>
      </c>
      <c r="N197" s="19"/>
      <c r="O197" s="1"/>
      <c r="P197" s="1"/>
      <c r="Q197" s="1"/>
      <c r="R197" s="1"/>
    </row>
    <row r="198" spans="1:18" x14ac:dyDescent="0.4">
      <c r="L198" s="19"/>
      <c r="M198" s="19"/>
      <c r="N198" s="19"/>
    </row>
    <row r="199" spans="1:18" x14ac:dyDescent="0.4">
      <c r="L199" s="19"/>
      <c r="M199" s="19"/>
      <c r="N199" s="19"/>
    </row>
    <row r="200" spans="1:18" x14ac:dyDescent="0.4">
      <c r="L200" s="19"/>
      <c r="M200" s="19"/>
      <c r="N200" s="19"/>
    </row>
    <row r="201" spans="1:18" x14ac:dyDescent="0.4">
      <c r="L201" s="19"/>
      <c r="M201" s="19"/>
      <c r="N201" s="19"/>
    </row>
    <row r="202" spans="1:18" x14ac:dyDescent="0.4">
      <c r="A202" s="15"/>
      <c r="B202" s="15" t="s">
        <v>236</v>
      </c>
      <c r="C202" s="15"/>
      <c r="D202" s="21"/>
      <c r="E202" s="21"/>
      <c r="F202" s="21"/>
      <c r="G202" s="21"/>
      <c r="H202" s="21"/>
      <c r="I202" s="21"/>
      <c r="J202" s="15"/>
      <c r="K202" s="15"/>
      <c r="L202" s="22"/>
      <c r="M202" s="22"/>
      <c r="N202" s="22"/>
      <c r="O202" s="23"/>
      <c r="P202" s="23"/>
      <c r="Q202" s="23"/>
      <c r="R202" s="23"/>
    </row>
    <row r="203" spans="1:18" x14ac:dyDescent="0.4">
      <c r="A203" s="15"/>
      <c r="B203" s="15" t="s">
        <v>237</v>
      </c>
      <c r="C203" s="15"/>
      <c r="D203" s="21"/>
      <c r="E203" s="21"/>
      <c r="F203" s="21"/>
      <c r="G203" s="21"/>
      <c r="H203" s="21"/>
      <c r="I203" s="21"/>
      <c r="J203" s="15"/>
      <c r="K203" s="15"/>
      <c r="L203" s="22"/>
      <c r="M203" s="22"/>
      <c r="N203" s="22"/>
      <c r="O203" s="23"/>
      <c r="P203" s="23"/>
      <c r="Q203" s="23"/>
      <c r="R203" s="23"/>
    </row>
    <row r="204" spans="1:18" x14ac:dyDescent="0.4">
      <c r="A204" s="15"/>
      <c r="B204" s="15" t="s">
        <v>238</v>
      </c>
      <c r="C204" s="15"/>
      <c r="D204" s="21"/>
      <c r="E204" s="21"/>
      <c r="F204" s="21"/>
      <c r="G204" s="21"/>
      <c r="H204" s="21"/>
      <c r="I204" s="21"/>
      <c r="J204" s="15"/>
      <c r="K204" s="15"/>
      <c r="L204" s="22"/>
      <c r="M204" s="22"/>
      <c r="N204" s="22"/>
      <c r="O204" s="23"/>
      <c r="P204" s="23"/>
      <c r="Q204" s="23"/>
      <c r="R204" s="23"/>
    </row>
    <row r="205" spans="1:18" x14ac:dyDescent="0.4">
      <c r="A205" s="15"/>
      <c r="B205" s="15" t="s">
        <v>239</v>
      </c>
      <c r="C205" s="15"/>
      <c r="D205" s="21"/>
      <c r="E205" s="21"/>
      <c r="F205" s="21"/>
      <c r="G205" s="21"/>
      <c r="H205" s="21"/>
      <c r="I205" s="21"/>
      <c r="J205" s="15"/>
      <c r="K205" s="15"/>
      <c r="L205" s="22"/>
      <c r="M205" s="22"/>
      <c r="N205" s="22"/>
      <c r="O205" s="23"/>
      <c r="P205" s="23"/>
      <c r="Q205" s="23"/>
      <c r="R205" s="23"/>
    </row>
    <row r="206" spans="1:18" x14ac:dyDescent="0.4">
      <c r="A206" s="15"/>
      <c r="B206" s="15" t="s">
        <v>240</v>
      </c>
      <c r="C206" s="15"/>
      <c r="D206" s="21"/>
      <c r="E206" s="21"/>
      <c r="F206" s="21"/>
      <c r="G206" s="21"/>
      <c r="H206" s="21"/>
      <c r="I206" s="21"/>
      <c r="J206" s="15"/>
      <c r="K206" s="15"/>
      <c r="L206" s="22"/>
      <c r="M206" s="22"/>
      <c r="N206" s="22"/>
      <c r="O206" s="23"/>
      <c r="P206" s="23"/>
      <c r="Q206" s="23"/>
      <c r="R206" s="23"/>
    </row>
    <row r="207" spans="1:18" x14ac:dyDescent="0.4">
      <c r="A207" s="15"/>
      <c r="B207" s="15" t="s">
        <v>241</v>
      </c>
      <c r="C207" s="15"/>
      <c r="D207" s="21"/>
      <c r="E207" s="21"/>
      <c r="F207" s="21"/>
      <c r="G207" s="21"/>
      <c r="H207" s="21"/>
      <c r="I207" s="21"/>
      <c r="J207" s="15"/>
      <c r="K207" s="15"/>
      <c r="L207" s="22"/>
      <c r="M207" s="22"/>
      <c r="N207" s="22"/>
      <c r="O207" s="23"/>
      <c r="P207" s="23"/>
      <c r="Q207" s="23"/>
      <c r="R207" s="23"/>
    </row>
    <row r="208" spans="1:18" x14ac:dyDescent="0.4">
      <c r="A208" s="15"/>
      <c r="B208" s="15" t="s">
        <v>232</v>
      </c>
      <c r="C208" s="15"/>
      <c r="D208" s="21"/>
      <c r="E208" s="21"/>
      <c r="F208" s="21"/>
      <c r="G208" s="21"/>
      <c r="H208" s="21"/>
      <c r="I208" s="21"/>
      <c r="J208" s="15"/>
      <c r="K208" s="15"/>
      <c r="L208" s="22"/>
      <c r="M208" s="22"/>
      <c r="N208" s="22"/>
      <c r="O208" s="23"/>
      <c r="P208" s="23"/>
      <c r="Q208" s="23"/>
      <c r="R208" s="23"/>
    </row>
    <row r="209" spans="1:18" x14ac:dyDescent="0.4">
      <c r="A209" s="15"/>
      <c r="B209" s="15" t="s">
        <v>148</v>
      </c>
      <c r="C209" s="15"/>
      <c r="D209" s="21"/>
      <c r="E209" s="21"/>
      <c r="F209" s="21"/>
      <c r="G209" s="21"/>
      <c r="H209" s="21"/>
      <c r="I209" s="21"/>
      <c r="J209" s="15"/>
      <c r="K209" s="15"/>
      <c r="L209" s="22"/>
      <c r="M209" s="22"/>
      <c r="N209" s="22"/>
      <c r="O209" s="23"/>
      <c r="P209" s="23"/>
      <c r="Q209" s="23"/>
      <c r="R209" s="23"/>
    </row>
    <row r="210" spans="1:18" x14ac:dyDescent="0.4">
      <c r="A210" s="15"/>
      <c r="B210" s="15" t="s">
        <v>149</v>
      </c>
      <c r="C210" s="15"/>
      <c r="D210" s="21"/>
      <c r="E210" s="21"/>
      <c r="F210" s="21"/>
      <c r="G210" s="21"/>
      <c r="H210" s="21"/>
      <c r="I210" s="21"/>
      <c r="J210" s="15"/>
      <c r="K210" s="15"/>
      <c r="L210" s="22"/>
      <c r="M210" s="22"/>
      <c r="N210" s="22"/>
      <c r="O210" s="23"/>
      <c r="P210" s="23"/>
      <c r="Q210" s="23"/>
      <c r="R210" s="23"/>
    </row>
    <row r="211" spans="1:18" x14ac:dyDescent="0.4">
      <c r="A211" s="15"/>
      <c r="B211" s="15" t="s">
        <v>150</v>
      </c>
      <c r="C211" s="15"/>
      <c r="D211" s="21"/>
      <c r="E211" s="21"/>
      <c r="F211" s="21"/>
      <c r="G211" s="21"/>
      <c r="H211" s="21"/>
      <c r="I211" s="21"/>
      <c r="J211" s="15"/>
      <c r="K211" s="15"/>
      <c r="L211" s="22"/>
      <c r="M211" s="22"/>
      <c r="N211" s="22"/>
      <c r="O211" s="23"/>
      <c r="P211" s="23"/>
      <c r="Q211" s="23"/>
      <c r="R211" s="23"/>
    </row>
    <row r="212" spans="1:18" x14ac:dyDescent="0.4">
      <c r="A212" s="15"/>
      <c r="B212" s="15" t="s">
        <v>151</v>
      </c>
      <c r="C212" s="15"/>
      <c r="D212" s="21"/>
      <c r="E212" s="21"/>
      <c r="F212" s="21"/>
      <c r="G212" s="21"/>
      <c r="H212" s="21"/>
      <c r="I212" s="21"/>
      <c r="J212" s="15"/>
      <c r="K212" s="15"/>
      <c r="L212" s="22"/>
      <c r="M212" s="22"/>
      <c r="N212" s="22"/>
      <c r="O212" s="23"/>
      <c r="P212" s="23"/>
      <c r="Q212" s="23"/>
      <c r="R212" s="23"/>
    </row>
    <row r="213" spans="1:18" x14ac:dyDescent="0.4">
      <c r="A213" s="15"/>
      <c r="B213" s="15" t="s">
        <v>152</v>
      </c>
      <c r="C213" s="15"/>
      <c r="D213" s="21"/>
      <c r="E213" s="21"/>
      <c r="F213" s="21"/>
      <c r="G213" s="21"/>
      <c r="H213" s="21"/>
      <c r="I213" s="21"/>
      <c r="J213" s="15"/>
      <c r="K213" s="15"/>
      <c r="L213" s="22"/>
      <c r="M213" s="22"/>
      <c r="N213" s="22"/>
      <c r="O213" s="23"/>
      <c r="P213" s="23"/>
      <c r="Q213" s="23"/>
      <c r="R213" s="23"/>
    </row>
    <row r="214" spans="1:18" x14ac:dyDescent="0.4">
      <c r="A214" s="15"/>
      <c r="B214" s="15" t="s">
        <v>153</v>
      </c>
      <c r="C214" s="15"/>
      <c r="D214" s="21"/>
      <c r="E214" s="21"/>
      <c r="F214" s="21"/>
      <c r="G214" s="21"/>
      <c r="H214" s="21"/>
      <c r="I214" s="21"/>
      <c r="J214" s="15"/>
      <c r="K214" s="15"/>
      <c r="L214" s="22"/>
      <c r="M214" s="22"/>
      <c r="N214" s="22"/>
      <c r="O214" s="23"/>
      <c r="P214" s="23"/>
      <c r="Q214" s="23"/>
      <c r="R214" s="23"/>
    </row>
    <row r="215" spans="1:18" x14ac:dyDescent="0.4">
      <c r="A215" s="15"/>
      <c r="B215" s="15" t="s">
        <v>154</v>
      </c>
      <c r="C215" s="15"/>
      <c r="D215" s="21"/>
      <c r="E215" s="21"/>
      <c r="F215" s="21"/>
      <c r="G215" s="21"/>
      <c r="H215" s="21"/>
      <c r="I215" s="21"/>
      <c r="J215" s="15"/>
      <c r="K215" s="15"/>
      <c r="L215" s="22"/>
      <c r="M215" s="22"/>
      <c r="N215" s="22"/>
      <c r="O215" s="23"/>
      <c r="P215" s="23"/>
      <c r="Q215" s="23"/>
      <c r="R215" s="23"/>
    </row>
    <row r="216" spans="1:18" x14ac:dyDescent="0.4">
      <c r="A216" s="15"/>
      <c r="B216" s="15" t="s">
        <v>155</v>
      </c>
      <c r="C216" s="15"/>
      <c r="D216" s="21"/>
      <c r="E216" s="21"/>
      <c r="F216" s="21"/>
      <c r="G216" s="21"/>
      <c r="H216" s="21"/>
      <c r="I216" s="21"/>
      <c r="J216" s="15"/>
      <c r="K216" s="15"/>
      <c r="L216" s="22"/>
      <c r="M216" s="22"/>
      <c r="N216" s="22"/>
      <c r="O216" s="23"/>
      <c r="P216" s="23"/>
      <c r="Q216" s="23"/>
      <c r="R216" s="23"/>
    </row>
    <row r="217" spans="1:18" x14ac:dyDescent="0.4">
      <c r="A217" s="15"/>
      <c r="B217" s="15" t="s">
        <v>156</v>
      </c>
      <c r="C217" s="15"/>
      <c r="D217" s="21"/>
      <c r="E217" s="21"/>
      <c r="F217" s="21"/>
      <c r="G217" s="21"/>
      <c r="H217" s="21"/>
      <c r="I217" s="21"/>
      <c r="J217" s="15"/>
      <c r="K217" s="15"/>
      <c r="L217" s="22"/>
      <c r="M217" s="22"/>
      <c r="N217" s="22"/>
      <c r="O217" s="23"/>
      <c r="P217" s="23"/>
      <c r="Q217" s="23"/>
      <c r="R217" s="23"/>
    </row>
    <row r="218" spans="1:18" x14ac:dyDescent="0.4">
      <c r="A218" s="15"/>
      <c r="B218" s="15" t="s">
        <v>157</v>
      </c>
      <c r="C218" s="15"/>
      <c r="D218" s="21"/>
      <c r="E218" s="21"/>
      <c r="F218" s="21"/>
      <c r="G218" s="21"/>
      <c r="H218" s="21"/>
      <c r="I218" s="21"/>
      <c r="J218" s="15"/>
      <c r="K218" s="15"/>
      <c r="L218" s="22"/>
      <c r="M218" s="22"/>
      <c r="N218" s="22"/>
      <c r="O218" s="23"/>
      <c r="P218" s="23"/>
      <c r="Q218" s="23"/>
      <c r="R218" s="23"/>
    </row>
    <row r="219" spans="1:18" x14ac:dyDescent="0.4">
      <c r="A219" s="15"/>
      <c r="B219" s="15" t="s">
        <v>158</v>
      </c>
      <c r="C219" s="15"/>
      <c r="D219" s="21"/>
      <c r="E219" s="21"/>
      <c r="F219" s="21"/>
      <c r="G219" s="21"/>
      <c r="H219" s="21"/>
      <c r="I219" s="21"/>
      <c r="J219" s="15"/>
      <c r="K219" s="15"/>
      <c r="L219" s="22"/>
      <c r="M219" s="22"/>
      <c r="N219" s="22"/>
      <c r="O219" s="23"/>
      <c r="P219" s="23"/>
      <c r="Q219" s="23"/>
      <c r="R219" s="23"/>
    </row>
    <row r="220" spans="1:18" x14ac:dyDescent="0.4">
      <c r="A220" s="15"/>
      <c r="B220" s="15" t="s">
        <v>233</v>
      </c>
      <c r="C220" s="15"/>
      <c r="D220" s="21"/>
      <c r="E220" s="21"/>
      <c r="F220" s="21"/>
      <c r="G220" s="21"/>
      <c r="H220" s="21"/>
      <c r="I220" s="21"/>
      <c r="J220" s="15"/>
      <c r="K220" s="15"/>
      <c r="L220" s="22"/>
      <c r="M220" s="22"/>
      <c r="N220" s="22"/>
      <c r="O220" s="23"/>
      <c r="P220" s="23"/>
      <c r="Q220" s="23"/>
      <c r="R220" s="23"/>
    </row>
    <row r="221" spans="1:18" x14ac:dyDescent="0.4">
      <c r="A221" s="15"/>
      <c r="B221" s="15" t="s">
        <v>159</v>
      </c>
      <c r="C221" s="15"/>
      <c r="D221" s="21"/>
      <c r="E221" s="21"/>
      <c r="F221" s="21"/>
      <c r="G221" s="21"/>
      <c r="H221" s="21"/>
      <c r="I221" s="21"/>
      <c r="J221" s="15"/>
      <c r="K221" s="15"/>
      <c r="L221" s="22"/>
      <c r="M221" s="22"/>
      <c r="N221" s="22"/>
      <c r="O221" s="23"/>
      <c r="P221" s="23"/>
      <c r="Q221" s="23"/>
      <c r="R221" s="23"/>
    </row>
    <row r="222" spans="1:18" x14ac:dyDescent="0.4">
      <c r="A222" s="15"/>
      <c r="B222" s="15" t="s">
        <v>160</v>
      </c>
      <c r="C222" s="15"/>
      <c r="D222" s="21"/>
      <c r="E222" s="21"/>
      <c r="F222" s="21"/>
      <c r="G222" s="21"/>
      <c r="H222" s="21"/>
      <c r="I222" s="21"/>
      <c r="J222" s="15"/>
      <c r="K222" s="15"/>
      <c r="L222" s="22"/>
      <c r="M222" s="22"/>
      <c r="N222" s="22"/>
      <c r="O222" s="23"/>
      <c r="P222" s="23"/>
      <c r="Q222" s="23"/>
      <c r="R222" s="23"/>
    </row>
    <row r="223" spans="1:18" x14ac:dyDescent="0.4">
      <c r="A223" s="15"/>
      <c r="B223" s="15" t="s">
        <v>161</v>
      </c>
      <c r="C223" s="15"/>
      <c r="D223" s="21"/>
      <c r="E223" s="21"/>
      <c r="F223" s="21"/>
      <c r="G223" s="21"/>
      <c r="H223" s="21"/>
      <c r="I223" s="21"/>
      <c r="J223" s="15"/>
      <c r="K223" s="15"/>
      <c r="L223" s="22"/>
      <c r="M223" s="22"/>
      <c r="N223" s="22"/>
      <c r="O223" s="23"/>
      <c r="P223" s="23"/>
      <c r="Q223" s="23"/>
      <c r="R223" s="23"/>
    </row>
    <row r="224" spans="1:18" x14ac:dyDescent="0.4">
      <c r="A224" s="15"/>
      <c r="B224" s="15" t="s">
        <v>162</v>
      </c>
      <c r="C224" s="15"/>
      <c r="D224" s="21"/>
      <c r="E224" s="21"/>
      <c r="F224" s="21"/>
      <c r="G224" s="21"/>
      <c r="H224" s="21"/>
      <c r="I224" s="21"/>
      <c r="J224" s="15"/>
      <c r="K224" s="15"/>
      <c r="L224" s="22"/>
      <c r="M224" s="22"/>
      <c r="N224" s="22"/>
      <c r="O224" s="23"/>
      <c r="P224" s="23"/>
      <c r="Q224" s="23"/>
      <c r="R224" s="23"/>
    </row>
    <row r="225" spans="1:18" x14ac:dyDescent="0.4">
      <c r="A225" s="15"/>
      <c r="B225" s="15" t="s">
        <v>163</v>
      </c>
      <c r="C225" s="15"/>
      <c r="D225" s="21"/>
      <c r="E225" s="21"/>
      <c r="F225" s="21"/>
      <c r="G225" s="21"/>
      <c r="H225" s="21"/>
      <c r="I225" s="21"/>
      <c r="J225" s="15"/>
      <c r="K225" s="15"/>
      <c r="L225" s="22"/>
      <c r="M225" s="22"/>
      <c r="N225" s="22"/>
      <c r="O225" s="23"/>
      <c r="P225" s="23"/>
      <c r="Q225" s="23"/>
      <c r="R225" s="23"/>
    </row>
    <row r="226" spans="1:18" x14ac:dyDescent="0.4">
      <c r="A226" s="15"/>
      <c r="B226" s="15" t="s">
        <v>164</v>
      </c>
      <c r="C226" s="15"/>
      <c r="D226" s="21"/>
      <c r="E226" s="21"/>
      <c r="F226" s="21"/>
      <c r="G226" s="21"/>
      <c r="H226" s="21"/>
      <c r="I226" s="21"/>
      <c r="J226" s="15"/>
      <c r="K226" s="15"/>
      <c r="L226" s="22"/>
      <c r="M226" s="22"/>
      <c r="N226" s="22"/>
      <c r="O226" s="23"/>
      <c r="P226" s="23"/>
      <c r="Q226" s="23"/>
      <c r="R226" s="23"/>
    </row>
    <row r="227" spans="1:18" x14ac:dyDescent="0.4">
      <c r="A227" s="15"/>
      <c r="B227" s="15" t="s">
        <v>165</v>
      </c>
      <c r="C227" s="15"/>
      <c r="D227" s="21"/>
      <c r="E227" s="21"/>
      <c r="F227" s="21"/>
      <c r="G227" s="21"/>
      <c r="H227" s="21"/>
      <c r="I227" s="21"/>
      <c r="J227" s="15"/>
      <c r="K227" s="15"/>
      <c r="L227" s="22"/>
      <c r="M227" s="22"/>
      <c r="N227" s="22"/>
      <c r="O227" s="23"/>
      <c r="P227" s="23"/>
      <c r="Q227" s="23"/>
      <c r="R227" s="23"/>
    </row>
    <row r="228" spans="1:18" x14ac:dyDescent="0.4">
      <c r="A228" s="15"/>
      <c r="B228" s="15" t="s">
        <v>166</v>
      </c>
      <c r="C228" s="15"/>
      <c r="D228" s="21"/>
      <c r="E228" s="21"/>
      <c r="F228" s="21"/>
      <c r="G228" s="21"/>
      <c r="H228" s="21"/>
      <c r="I228" s="21"/>
      <c r="J228" s="15"/>
      <c r="K228" s="15"/>
      <c r="L228" s="22"/>
      <c r="M228" s="22"/>
      <c r="N228" s="22"/>
      <c r="O228" s="23"/>
      <c r="P228" s="23"/>
      <c r="Q228" s="23"/>
      <c r="R228" s="23"/>
    </row>
    <row r="229" spans="1:18" x14ac:dyDescent="0.4">
      <c r="A229" s="15"/>
      <c r="B229" s="15" t="s">
        <v>167</v>
      </c>
      <c r="C229" s="15"/>
      <c r="D229" s="21"/>
      <c r="E229" s="21"/>
      <c r="F229" s="21"/>
      <c r="G229" s="21"/>
      <c r="H229" s="21"/>
      <c r="I229" s="21"/>
      <c r="J229" s="15"/>
      <c r="K229" s="15"/>
      <c r="L229" s="22"/>
      <c r="M229" s="22"/>
      <c r="N229" s="22"/>
      <c r="O229" s="23"/>
      <c r="P229" s="23"/>
      <c r="Q229" s="23"/>
      <c r="R229" s="23"/>
    </row>
    <row r="230" spans="1:18" x14ac:dyDescent="0.4">
      <c r="A230" s="15"/>
      <c r="B230" s="15" t="s">
        <v>168</v>
      </c>
      <c r="C230" s="15"/>
      <c r="D230" s="21"/>
      <c r="E230" s="21"/>
      <c r="F230" s="21"/>
      <c r="G230" s="21"/>
      <c r="H230" s="21"/>
      <c r="I230" s="21"/>
      <c r="J230" s="15"/>
      <c r="K230" s="15"/>
      <c r="L230" s="22"/>
      <c r="M230" s="22"/>
      <c r="N230" s="22"/>
      <c r="O230" s="23"/>
      <c r="P230" s="23"/>
      <c r="Q230" s="23"/>
      <c r="R230" s="23"/>
    </row>
    <row r="231" spans="1:18" x14ac:dyDescent="0.4">
      <c r="A231" s="15"/>
      <c r="B231" s="15" t="s">
        <v>169</v>
      </c>
      <c r="C231" s="15"/>
      <c r="D231" s="21"/>
      <c r="E231" s="21"/>
      <c r="F231" s="21"/>
      <c r="G231" s="21"/>
      <c r="H231" s="21"/>
      <c r="I231" s="21"/>
      <c r="J231" s="15"/>
      <c r="K231" s="15"/>
      <c r="L231" s="22"/>
      <c r="M231" s="22"/>
      <c r="N231" s="22"/>
      <c r="O231" s="23"/>
      <c r="P231" s="23"/>
      <c r="Q231" s="23"/>
      <c r="R231" s="23"/>
    </row>
    <row r="232" spans="1:18" x14ac:dyDescent="0.4">
      <c r="L232" s="19"/>
      <c r="M232" s="19"/>
      <c r="N232" s="19"/>
    </row>
    <row r="233" spans="1:18" x14ac:dyDescent="0.4">
      <c r="L233" s="19"/>
      <c r="M233" s="19"/>
      <c r="N233" s="19"/>
    </row>
    <row r="234" spans="1:18" x14ac:dyDescent="0.4">
      <c r="L234" s="19"/>
      <c r="M234" s="19"/>
      <c r="N234" s="19"/>
    </row>
    <row r="235" spans="1:18" x14ac:dyDescent="0.4">
      <c r="L235" s="19"/>
      <c r="M235" s="19"/>
      <c r="N235" s="19"/>
    </row>
    <row r="236" spans="1:18" x14ac:dyDescent="0.4">
      <c r="A236" t="s">
        <v>243</v>
      </c>
      <c r="L236" s="19"/>
      <c r="M236" s="19"/>
      <c r="N236" s="19"/>
    </row>
    <row r="237" spans="1:18" x14ac:dyDescent="0.4">
      <c r="L237" s="19"/>
      <c r="M237" s="19"/>
      <c r="N237" s="19"/>
    </row>
    <row r="238" spans="1:18" x14ac:dyDescent="0.4">
      <c r="B238" s="18" t="s">
        <v>59</v>
      </c>
      <c r="D238" s="5">
        <v>18.251799999999999</v>
      </c>
      <c r="E238" s="5">
        <v>2.0249000000000001</v>
      </c>
      <c r="F238" s="5">
        <v>0.74180000000000001</v>
      </c>
      <c r="G238" s="5">
        <v>17.350999999999999</v>
      </c>
      <c r="H238" s="5">
        <v>9.4000000000000004E-3</v>
      </c>
      <c r="I238" s="5">
        <v>2.0154999999999998</v>
      </c>
      <c r="L238" s="19">
        <f t="shared" ref="L238:L301" si="13">F238+H238</f>
        <v>0.75119999999999998</v>
      </c>
      <c r="M238" s="19">
        <f t="shared" ref="M238:M301" si="14">D238</f>
        <v>18.251799999999999</v>
      </c>
      <c r="N238" s="19"/>
      <c r="O238" s="1"/>
      <c r="P238" s="1"/>
      <c r="Q238" s="1"/>
      <c r="R238" s="1"/>
    </row>
    <row r="239" spans="1:18" x14ac:dyDescent="0.4">
      <c r="B239" t="s">
        <v>198</v>
      </c>
      <c r="D239" s="5">
        <v>1.8829</v>
      </c>
      <c r="E239" s="5">
        <v>1.1809000000000001</v>
      </c>
      <c r="F239" s="5">
        <v>0.28089999999999998</v>
      </c>
      <c r="G239" s="5">
        <v>1.6020000000000001</v>
      </c>
      <c r="H239" s="5">
        <v>4.8999999999999998E-3</v>
      </c>
      <c r="I239" s="5">
        <v>1.1759999999999999</v>
      </c>
      <c r="L239" s="19">
        <f t="shared" si="13"/>
        <v>0.2858</v>
      </c>
      <c r="M239" s="19">
        <f t="shared" si="14"/>
        <v>1.8829</v>
      </c>
      <c r="N239" s="19"/>
      <c r="O239" s="1"/>
      <c r="P239" s="1"/>
      <c r="Q239" s="1"/>
      <c r="R239" s="1"/>
    </row>
    <row r="240" spans="1:18" x14ac:dyDescent="0.4">
      <c r="B240" t="s">
        <v>199</v>
      </c>
      <c r="D240" s="5">
        <v>0.40849999999999997</v>
      </c>
      <c r="E240" s="5">
        <v>0.3962</v>
      </c>
      <c r="F240" s="5">
        <v>5.3800000000000001E-2</v>
      </c>
      <c r="G240" s="5">
        <v>0.35470000000000002</v>
      </c>
      <c r="H240" s="5">
        <v>0</v>
      </c>
      <c r="I240" s="5">
        <v>0.3962</v>
      </c>
      <c r="L240" s="19">
        <f t="shared" si="13"/>
        <v>5.3800000000000001E-2</v>
      </c>
      <c r="M240" s="19">
        <f t="shared" si="14"/>
        <v>0.40849999999999997</v>
      </c>
      <c r="N240" s="19"/>
      <c r="O240" s="1"/>
      <c r="P240" s="1"/>
      <c r="Q240" s="1"/>
      <c r="R240" s="1"/>
    </row>
    <row r="241" spans="2:18" x14ac:dyDescent="0.4">
      <c r="B241" t="s">
        <v>200</v>
      </c>
      <c r="D241" s="5">
        <v>0</v>
      </c>
      <c r="E241" s="5">
        <v>5.3E-3</v>
      </c>
      <c r="F241" s="5">
        <v>0</v>
      </c>
      <c r="G241" s="5">
        <v>0</v>
      </c>
      <c r="H241" s="5">
        <v>0</v>
      </c>
      <c r="I241" s="5">
        <v>5.3E-3</v>
      </c>
      <c r="L241" s="19">
        <f t="shared" si="13"/>
        <v>0</v>
      </c>
      <c r="M241" s="19">
        <f t="shared" si="14"/>
        <v>0</v>
      </c>
      <c r="N241" s="19"/>
      <c r="O241" s="1"/>
      <c r="P241" s="1"/>
      <c r="Q241" s="1"/>
      <c r="R241" s="1"/>
    </row>
    <row r="242" spans="2:18" x14ac:dyDescent="0.4">
      <c r="B242" t="s">
        <v>201</v>
      </c>
      <c r="D242" s="5">
        <v>7.5600000000000001E-2</v>
      </c>
      <c r="E242" s="5">
        <v>0.2412</v>
      </c>
      <c r="F242" s="5">
        <v>4.0599999999999997E-2</v>
      </c>
      <c r="G242" s="5">
        <v>3.5000000000000003E-2</v>
      </c>
      <c r="H242" s="5">
        <v>0</v>
      </c>
      <c r="I242" s="5">
        <v>0.2412</v>
      </c>
      <c r="L242" s="19">
        <f t="shared" si="13"/>
        <v>4.0599999999999997E-2</v>
      </c>
      <c r="M242" s="19">
        <f t="shared" si="14"/>
        <v>7.5600000000000001E-2</v>
      </c>
      <c r="N242" s="19"/>
      <c r="O242" s="1"/>
      <c r="P242" s="1"/>
      <c r="Q242" s="1"/>
      <c r="R242" s="1"/>
    </row>
    <row r="243" spans="2:18" x14ac:dyDescent="0.4">
      <c r="B243" t="s">
        <v>202</v>
      </c>
      <c r="D243" s="5">
        <v>5.1000000000000004E-3</v>
      </c>
      <c r="E243" s="5">
        <v>5.3900000000000003E-2</v>
      </c>
      <c r="F243" s="5">
        <v>5.1000000000000004E-3</v>
      </c>
      <c r="G243" s="5">
        <v>0</v>
      </c>
      <c r="H243" s="5">
        <v>2.7000000000000001E-3</v>
      </c>
      <c r="I243" s="5">
        <v>5.1200000000000002E-2</v>
      </c>
      <c r="L243" s="19">
        <f t="shared" si="13"/>
        <v>7.8000000000000005E-3</v>
      </c>
      <c r="M243" s="19">
        <f t="shared" si="14"/>
        <v>5.1000000000000004E-3</v>
      </c>
      <c r="N243" s="19"/>
      <c r="O243" s="1"/>
      <c r="P243" s="1"/>
      <c r="Q243" s="1"/>
      <c r="R243" s="1"/>
    </row>
    <row r="244" spans="2:18" x14ac:dyDescent="0.4">
      <c r="B244" t="s">
        <v>203</v>
      </c>
      <c r="D244" s="5">
        <v>7.1767000000000003</v>
      </c>
      <c r="E244" s="5">
        <v>12.881500000000001</v>
      </c>
      <c r="F244" s="5">
        <v>6.76</v>
      </c>
      <c r="G244" s="5">
        <v>0.41670000000000001</v>
      </c>
      <c r="H244" s="5">
        <v>1.5E-3</v>
      </c>
      <c r="I244" s="5">
        <v>12.88</v>
      </c>
      <c r="L244" s="19">
        <f t="shared" si="13"/>
        <v>6.7614999999999998</v>
      </c>
      <c r="M244" s="19">
        <f t="shared" si="14"/>
        <v>7.1767000000000003</v>
      </c>
      <c r="N244" s="19"/>
      <c r="O244" s="1"/>
      <c r="P244" s="1"/>
      <c r="Q244" s="1"/>
      <c r="R244" s="1"/>
    </row>
    <row r="245" spans="2:18" x14ac:dyDescent="0.4">
      <c r="B245" t="s">
        <v>204</v>
      </c>
      <c r="D245" s="5">
        <v>1.6714</v>
      </c>
      <c r="E245" s="5">
        <v>0.79190000000000005</v>
      </c>
      <c r="F245" s="5">
        <v>1.2595000000000001</v>
      </c>
      <c r="G245" s="5">
        <v>0.41189999999999999</v>
      </c>
      <c r="H245" s="5">
        <v>5.7000000000000002E-3</v>
      </c>
      <c r="I245" s="5">
        <v>0.78620000000000001</v>
      </c>
      <c r="L245" s="19">
        <f t="shared" si="13"/>
        <v>1.2652000000000001</v>
      </c>
      <c r="M245" s="19">
        <f t="shared" si="14"/>
        <v>1.6714</v>
      </c>
      <c r="N245" s="19"/>
      <c r="O245" s="1"/>
      <c r="P245" s="1"/>
      <c r="Q245" s="1"/>
      <c r="R245" s="1"/>
    </row>
    <row r="246" spans="2:18" x14ac:dyDescent="0.4">
      <c r="B246" t="s">
        <v>205</v>
      </c>
      <c r="D246" s="5">
        <v>0.37319999999999998</v>
      </c>
      <c r="E246" s="5">
        <v>0.1588</v>
      </c>
      <c r="F246" s="5">
        <v>0.29110000000000003</v>
      </c>
      <c r="G246" s="5">
        <v>8.2100000000000006E-2</v>
      </c>
      <c r="H246" s="5">
        <v>2.1399999999999999E-2</v>
      </c>
      <c r="I246" s="5">
        <v>0.13739999999999999</v>
      </c>
      <c r="L246" s="19">
        <f t="shared" si="13"/>
        <v>0.3125</v>
      </c>
      <c r="M246" s="19">
        <f t="shared" si="14"/>
        <v>0.37319999999999998</v>
      </c>
      <c r="N246" s="19"/>
      <c r="O246" s="1"/>
      <c r="P246" s="1"/>
      <c r="Q246" s="1"/>
      <c r="R246" s="1"/>
    </row>
    <row r="247" spans="2:18" x14ac:dyDescent="0.4">
      <c r="B247" t="s">
        <v>206</v>
      </c>
      <c r="D247" s="5">
        <v>0.1242</v>
      </c>
      <c r="E247" s="5">
        <v>2.3E-3</v>
      </c>
      <c r="F247" s="5">
        <v>0</v>
      </c>
      <c r="G247" s="5">
        <v>0.1242</v>
      </c>
      <c r="H247" s="5">
        <v>0</v>
      </c>
      <c r="I247" s="5">
        <v>2.3E-3</v>
      </c>
      <c r="L247" s="19">
        <f t="shared" si="13"/>
        <v>0</v>
      </c>
      <c r="M247" s="19">
        <f t="shared" si="14"/>
        <v>0.1242</v>
      </c>
      <c r="N247" s="19"/>
      <c r="O247" s="1"/>
      <c r="P247" s="1"/>
      <c r="Q247" s="1"/>
      <c r="R247" s="1"/>
    </row>
    <row r="248" spans="2:18" x14ac:dyDescent="0.4">
      <c r="B248" t="s">
        <v>207</v>
      </c>
      <c r="D248" s="5">
        <v>3.3999999999999998E-3</v>
      </c>
      <c r="E248" s="5">
        <v>0</v>
      </c>
      <c r="F248" s="5">
        <v>1.6999999999999999E-3</v>
      </c>
      <c r="G248" s="5">
        <v>1.6999999999999999E-3</v>
      </c>
      <c r="H248" s="5">
        <v>0</v>
      </c>
      <c r="I248" s="5">
        <v>0</v>
      </c>
      <c r="L248" s="19">
        <f t="shared" si="13"/>
        <v>1.6999999999999999E-3</v>
      </c>
      <c r="M248" s="19">
        <f t="shared" si="14"/>
        <v>3.3999999999999998E-3</v>
      </c>
      <c r="N248" s="19"/>
      <c r="O248" s="1"/>
      <c r="P248" s="1"/>
      <c r="Q248" s="1"/>
      <c r="R248" s="1"/>
    </row>
    <row r="249" spans="2:18" x14ac:dyDescent="0.4">
      <c r="B249" t="s">
        <v>179</v>
      </c>
      <c r="D249" s="5">
        <v>15.4397</v>
      </c>
      <c r="E249" s="5">
        <v>4.6729000000000003</v>
      </c>
      <c r="F249" s="5">
        <v>3.1589999999999998</v>
      </c>
      <c r="G249" s="5">
        <v>12.2807</v>
      </c>
      <c r="H249" s="5">
        <v>0.23799999999999999</v>
      </c>
      <c r="I249" s="5">
        <v>4.4348999999999998</v>
      </c>
      <c r="L249" s="19">
        <f t="shared" si="13"/>
        <v>3.3969999999999998</v>
      </c>
      <c r="M249" s="19">
        <f t="shared" si="14"/>
        <v>15.4397</v>
      </c>
      <c r="N249" s="19"/>
      <c r="O249" s="1"/>
      <c r="P249" s="1"/>
      <c r="Q249" s="1"/>
      <c r="R249" s="1"/>
    </row>
    <row r="250" spans="2:18" x14ac:dyDescent="0.4">
      <c r="B250" t="s">
        <v>133</v>
      </c>
      <c r="D250" s="5">
        <v>9.5310000000000006</v>
      </c>
      <c r="E250" s="5">
        <v>2.7652999999999999</v>
      </c>
      <c r="F250" s="5">
        <v>1.8584000000000001</v>
      </c>
      <c r="G250" s="5">
        <v>7.6726000000000001</v>
      </c>
      <c r="H250" s="5">
        <v>0</v>
      </c>
      <c r="I250" s="5">
        <v>2.7652999999999999</v>
      </c>
      <c r="L250" s="19">
        <f t="shared" si="13"/>
        <v>1.8584000000000001</v>
      </c>
      <c r="M250" s="19">
        <f t="shared" si="14"/>
        <v>9.5310000000000006</v>
      </c>
      <c r="N250" s="19"/>
      <c r="O250" s="1"/>
      <c r="P250" s="1"/>
      <c r="Q250" s="1"/>
      <c r="R250" s="1"/>
    </row>
    <row r="251" spans="2:18" x14ac:dyDescent="0.4">
      <c r="B251" t="s">
        <v>134</v>
      </c>
      <c r="D251" s="5">
        <v>17.147600000000001</v>
      </c>
      <c r="E251" s="5">
        <v>6.8215000000000003</v>
      </c>
      <c r="F251" s="5">
        <v>4.7423999999999999</v>
      </c>
      <c r="G251" s="5">
        <v>12.405200000000001</v>
      </c>
      <c r="H251" s="5">
        <v>4.7100000000000003E-2</v>
      </c>
      <c r="I251" s="5">
        <v>6.7744</v>
      </c>
      <c r="L251" s="19">
        <f t="shared" si="13"/>
        <v>4.7895000000000003</v>
      </c>
      <c r="M251" s="19">
        <f t="shared" si="14"/>
        <v>17.147600000000001</v>
      </c>
      <c r="N251" s="19"/>
      <c r="O251" s="1"/>
      <c r="P251" s="1"/>
      <c r="Q251" s="1"/>
      <c r="R251" s="1"/>
    </row>
    <row r="252" spans="2:18" x14ac:dyDescent="0.4">
      <c r="B252" t="s">
        <v>135</v>
      </c>
      <c r="D252" s="5">
        <v>0.69410000000000005</v>
      </c>
      <c r="E252" s="5">
        <v>1.0780000000000001</v>
      </c>
      <c r="F252" s="5">
        <v>0.49390000000000001</v>
      </c>
      <c r="G252" s="5">
        <v>0.20019999999999999</v>
      </c>
      <c r="H252" s="5">
        <v>0.05</v>
      </c>
      <c r="I252" s="5">
        <v>0.57799999999999996</v>
      </c>
      <c r="L252" s="19">
        <f t="shared" si="13"/>
        <v>0.54390000000000005</v>
      </c>
      <c r="M252" s="19">
        <f t="shared" si="14"/>
        <v>0.69410000000000005</v>
      </c>
      <c r="N252" s="19"/>
      <c r="O252" s="1"/>
      <c r="P252" s="1"/>
      <c r="Q252" s="1"/>
      <c r="R252" s="1"/>
    </row>
    <row r="253" spans="2:18" x14ac:dyDescent="0.4">
      <c r="B253" t="s">
        <v>136</v>
      </c>
      <c r="D253" s="5">
        <v>11.572800000000001</v>
      </c>
      <c r="E253" s="5">
        <v>3.9234</v>
      </c>
      <c r="F253" s="5">
        <v>1.3623000000000001</v>
      </c>
      <c r="G253" s="5">
        <v>10.2105</v>
      </c>
      <c r="H253" s="5">
        <v>2.7099999999999999E-2</v>
      </c>
      <c r="I253" s="5">
        <v>3.8963000000000001</v>
      </c>
      <c r="L253" s="19">
        <f t="shared" si="13"/>
        <v>1.3894</v>
      </c>
      <c r="M253" s="19">
        <f t="shared" si="14"/>
        <v>11.572800000000001</v>
      </c>
      <c r="N253" s="19"/>
      <c r="O253" s="1"/>
      <c r="P253" s="1"/>
      <c r="Q253" s="1"/>
      <c r="R253" s="1"/>
    </row>
    <row r="254" spans="2:18" x14ac:dyDescent="0.4">
      <c r="B254" t="s">
        <v>137</v>
      </c>
      <c r="D254" s="5">
        <v>2.4729999999999999</v>
      </c>
      <c r="E254" s="5">
        <v>0.4763</v>
      </c>
      <c r="F254" s="5">
        <v>0.25459999999999999</v>
      </c>
      <c r="G254" s="5">
        <v>2.2183999999999999</v>
      </c>
      <c r="H254" s="5">
        <v>7.7000000000000002E-3</v>
      </c>
      <c r="I254" s="5">
        <v>0.46860000000000002</v>
      </c>
      <c r="L254" s="19">
        <f t="shared" si="13"/>
        <v>0.26229999999999998</v>
      </c>
      <c r="M254" s="19">
        <f t="shared" si="14"/>
        <v>2.4729999999999999</v>
      </c>
      <c r="N254" s="19"/>
      <c r="O254" s="1"/>
      <c r="P254" s="1"/>
      <c r="Q254" s="1"/>
      <c r="R254" s="1"/>
    </row>
    <row r="255" spans="2:18" x14ac:dyDescent="0.4">
      <c r="B255" t="s">
        <v>180</v>
      </c>
      <c r="D255" s="5">
        <v>0.77259999999999995</v>
      </c>
      <c r="E255" s="5">
        <v>0.3392</v>
      </c>
      <c r="F255" s="5">
        <v>0.35830000000000001</v>
      </c>
      <c r="G255" s="5">
        <v>0.4143</v>
      </c>
      <c r="H255" s="5">
        <v>8.0000000000000004E-4</v>
      </c>
      <c r="I255" s="5">
        <v>0.33839999999999998</v>
      </c>
      <c r="L255" s="19">
        <f t="shared" si="13"/>
        <v>0.35910000000000003</v>
      </c>
      <c r="M255" s="19">
        <f t="shared" si="14"/>
        <v>0.77259999999999995</v>
      </c>
      <c r="N255" s="19"/>
      <c r="O255" s="1"/>
      <c r="P255" s="1"/>
      <c r="Q255" s="1"/>
      <c r="R255" s="1"/>
    </row>
    <row r="256" spans="2:18" x14ac:dyDescent="0.4">
      <c r="B256" t="s">
        <v>181</v>
      </c>
      <c r="D256" s="5">
        <v>7.3699000000000003</v>
      </c>
      <c r="E256" s="5">
        <v>12.130699999999999</v>
      </c>
      <c r="F256" s="5">
        <v>5.9183000000000003</v>
      </c>
      <c r="G256" s="5">
        <v>1.4516</v>
      </c>
      <c r="H256" s="5">
        <v>4.6100000000000002E-2</v>
      </c>
      <c r="I256" s="5">
        <v>12.0846</v>
      </c>
      <c r="L256" s="19">
        <f t="shared" si="13"/>
        <v>5.9644000000000004</v>
      </c>
      <c r="M256" s="19">
        <f t="shared" si="14"/>
        <v>7.3699000000000003</v>
      </c>
      <c r="N256" s="19"/>
      <c r="O256" s="1"/>
      <c r="P256" s="1"/>
      <c r="Q256" s="1"/>
      <c r="R256" s="1"/>
    </row>
    <row r="257" spans="2:18" x14ac:dyDescent="0.4">
      <c r="B257" t="s">
        <v>182</v>
      </c>
      <c r="D257" s="5">
        <v>7.5358999999999998</v>
      </c>
      <c r="E257" s="5">
        <v>1.28</v>
      </c>
      <c r="F257" s="5">
        <v>0.96940000000000004</v>
      </c>
      <c r="G257" s="5">
        <v>6.5664999999999996</v>
      </c>
      <c r="H257" s="5">
        <v>0</v>
      </c>
      <c r="I257" s="5">
        <v>1.28</v>
      </c>
      <c r="L257" s="19">
        <f t="shared" si="13"/>
        <v>0.96940000000000004</v>
      </c>
      <c r="M257" s="19">
        <f t="shared" si="14"/>
        <v>7.5358999999999998</v>
      </c>
      <c r="N257" s="19"/>
      <c r="O257" s="1"/>
      <c r="P257" s="1"/>
      <c r="Q257" s="1"/>
      <c r="R257" s="1"/>
    </row>
    <row r="258" spans="2:18" x14ac:dyDescent="0.4">
      <c r="B258" t="s">
        <v>183</v>
      </c>
      <c r="D258" s="5">
        <v>9.5837000000000003</v>
      </c>
      <c r="E258" s="5">
        <v>3.3155000000000001</v>
      </c>
      <c r="F258" s="5">
        <v>1.2770999999999999</v>
      </c>
      <c r="G258" s="5">
        <v>8.3065999999999995</v>
      </c>
      <c r="H258" s="5">
        <v>5.3E-3</v>
      </c>
      <c r="I258" s="5">
        <v>3.3102</v>
      </c>
      <c r="L258" s="19">
        <f t="shared" si="13"/>
        <v>1.2824</v>
      </c>
      <c r="M258" s="19">
        <f t="shared" si="14"/>
        <v>9.5837000000000003</v>
      </c>
      <c r="N258" s="19"/>
      <c r="O258" s="1"/>
      <c r="P258" s="1"/>
      <c r="Q258" s="1"/>
      <c r="R258" s="1"/>
    </row>
    <row r="259" spans="2:18" x14ac:dyDescent="0.4">
      <c r="B259" t="s">
        <v>184</v>
      </c>
      <c r="D259" s="5">
        <v>5.4874999999999998</v>
      </c>
      <c r="E259" s="5">
        <v>15.124000000000001</v>
      </c>
      <c r="F259" s="5">
        <v>4.84</v>
      </c>
      <c r="G259" s="5">
        <v>0.64749999999999996</v>
      </c>
      <c r="H259" s="5">
        <v>0.124</v>
      </c>
      <c r="I259" s="5">
        <v>15</v>
      </c>
      <c r="L259" s="19">
        <f t="shared" si="13"/>
        <v>4.9639999999999995</v>
      </c>
      <c r="M259" s="19">
        <f t="shared" si="14"/>
        <v>5.4874999999999998</v>
      </c>
      <c r="N259" s="19"/>
      <c r="O259" s="1"/>
      <c r="P259" s="1"/>
      <c r="Q259" s="1"/>
      <c r="R259" s="1"/>
    </row>
    <row r="260" spans="2:18" x14ac:dyDescent="0.4">
      <c r="B260" t="s">
        <v>185</v>
      </c>
      <c r="D260" s="5">
        <v>5.9378000000000002</v>
      </c>
      <c r="E260" s="5">
        <v>2.6793</v>
      </c>
      <c r="F260" s="5">
        <v>1.3264</v>
      </c>
      <c r="G260" s="5">
        <v>4.6113999999999997</v>
      </c>
      <c r="H260" s="5">
        <v>1.38E-2</v>
      </c>
      <c r="I260" s="5">
        <v>2.6655000000000002</v>
      </c>
      <c r="L260" s="19">
        <f t="shared" si="13"/>
        <v>1.3402000000000001</v>
      </c>
      <c r="M260" s="19">
        <f t="shared" si="14"/>
        <v>5.9378000000000002</v>
      </c>
      <c r="N260" s="19"/>
      <c r="O260" s="1"/>
      <c r="P260" s="1"/>
      <c r="Q260" s="1"/>
      <c r="R260" s="1"/>
    </row>
    <row r="261" spans="2:18" x14ac:dyDescent="0.4">
      <c r="B261" t="s">
        <v>186</v>
      </c>
      <c r="D261" s="5">
        <v>0.154</v>
      </c>
      <c r="E261" s="5">
        <v>0.1128</v>
      </c>
      <c r="F261" s="5">
        <v>1.1900000000000001E-2</v>
      </c>
      <c r="G261" s="5">
        <v>0.1421</v>
      </c>
      <c r="H261" s="5">
        <v>0</v>
      </c>
      <c r="I261" s="5">
        <v>0.1128</v>
      </c>
      <c r="L261" s="19">
        <f t="shared" si="13"/>
        <v>1.1900000000000001E-2</v>
      </c>
      <c r="M261" s="19">
        <f t="shared" si="14"/>
        <v>0.154</v>
      </c>
      <c r="N261" s="19"/>
      <c r="O261" s="1"/>
      <c r="P261" s="1"/>
      <c r="Q261" s="1"/>
      <c r="R261" s="1"/>
    </row>
    <row r="262" spans="2:18" x14ac:dyDescent="0.4">
      <c r="B262" t="s">
        <v>138</v>
      </c>
      <c r="D262" s="5">
        <v>2.3E-3</v>
      </c>
      <c r="E262" s="5">
        <v>2.1999999999999999E-2</v>
      </c>
      <c r="F262" s="5">
        <v>2.3E-3</v>
      </c>
      <c r="G262" s="5">
        <v>0</v>
      </c>
      <c r="H262" s="5">
        <v>0</v>
      </c>
      <c r="I262" s="5">
        <v>2.1999999999999999E-2</v>
      </c>
      <c r="L262" s="19">
        <f t="shared" si="13"/>
        <v>2.3E-3</v>
      </c>
      <c r="M262" s="19">
        <f t="shared" si="14"/>
        <v>2.3E-3</v>
      </c>
      <c r="N262" s="19"/>
      <c r="O262" s="1"/>
      <c r="P262" s="1"/>
      <c r="Q262" s="1"/>
      <c r="R262" s="1"/>
    </row>
    <row r="263" spans="2:18" x14ac:dyDescent="0.4">
      <c r="B263" t="s">
        <v>139</v>
      </c>
      <c r="D263" s="5">
        <v>2.9999999999999997E-4</v>
      </c>
      <c r="E263" s="5">
        <v>4.2700000000000002E-2</v>
      </c>
      <c r="F263" s="5">
        <v>2.9999999999999997E-4</v>
      </c>
      <c r="G263" s="5">
        <v>0</v>
      </c>
      <c r="H263" s="5">
        <v>0</v>
      </c>
      <c r="I263" s="5">
        <v>4.2700000000000002E-2</v>
      </c>
      <c r="L263" s="19">
        <f t="shared" si="13"/>
        <v>2.9999999999999997E-4</v>
      </c>
      <c r="M263" s="19">
        <f t="shared" si="14"/>
        <v>2.9999999999999997E-4</v>
      </c>
      <c r="N263" s="19"/>
      <c r="O263" s="1"/>
      <c r="P263" s="1"/>
      <c r="Q263" s="1"/>
      <c r="R263" s="1"/>
    </row>
    <row r="264" spans="2:18" x14ac:dyDescent="0.4">
      <c r="B264" t="s">
        <v>140</v>
      </c>
      <c r="D264" s="5">
        <v>1.3355999999999999</v>
      </c>
      <c r="E264" s="5">
        <v>0.2707</v>
      </c>
      <c r="F264" s="5">
        <v>0.1087</v>
      </c>
      <c r="G264" s="5">
        <v>1.2269000000000001</v>
      </c>
      <c r="H264" s="5">
        <v>0</v>
      </c>
      <c r="I264" s="5">
        <v>0.2707</v>
      </c>
      <c r="L264" s="19">
        <f t="shared" si="13"/>
        <v>0.1087</v>
      </c>
      <c r="M264" s="19">
        <f t="shared" si="14"/>
        <v>1.3355999999999999</v>
      </c>
      <c r="N264" s="19"/>
      <c r="O264" s="1"/>
      <c r="P264" s="1"/>
      <c r="Q264" s="1"/>
      <c r="R264" s="1"/>
    </row>
    <row r="265" spans="2:18" x14ac:dyDescent="0.4">
      <c r="B265" t="s">
        <v>141</v>
      </c>
      <c r="D265" s="5">
        <v>0.1719</v>
      </c>
      <c r="E265" s="5">
        <v>0.1459</v>
      </c>
      <c r="F265" s="5">
        <v>3.27E-2</v>
      </c>
      <c r="G265" s="5">
        <v>0.13919999999999999</v>
      </c>
      <c r="H265" s="5">
        <v>0</v>
      </c>
      <c r="I265" s="5">
        <v>0.1459</v>
      </c>
      <c r="L265" s="19">
        <f t="shared" si="13"/>
        <v>3.27E-2</v>
      </c>
      <c r="M265" s="19">
        <f t="shared" si="14"/>
        <v>0.1719</v>
      </c>
      <c r="N265" s="19"/>
      <c r="O265" s="1"/>
      <c r="P265" s="1"/>
      <c r="Q265" s="1"/>
      <c r="R265" s="1"/>
    </row>
    <row r="266" spans="2:18" x14ac:dyDescent="0.4">
      <c r="B266" t="s">
        <v>142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L266" s="19">
        <f t="shared" si="13"/>
        <v>0</v>
      </c>
      <c r="M266" s="19">
        <f t="shared" si="14"/>
        <v>0</v>
      </c>
      <c r="N266" s="19"/>
      <c r="O266" s="1"/>
      <c r="P266" s="1"/>
      <c r="Q266" s="1"/>
      <c r="R266" s="1"/>
    </row>
    <row r="267" spans="2:18" x14ac:dyDescent="0.4">
      <c r="B267" t="s">
        <v>187</v>
      </c>
      <c r="D267" s="5">
        <v>2E-3</v>
      </c>
      <c r="E267" s="5">
        <v>4.7000000000000002E-3</v>
      </c>
      <c r="F267" s="5">
        <v>2E-3</v>
      </c>
      <c r="G267" s="5">
        <v>0</v>
      </c>
      <c r="H267" s="5">
        <v>0</v>
      </c>
      <c r="I267" s="5">
        <v>4.7000000000000002E-3</v>
      </c>
      <c r="L267" s="19">
        <f t="shared" si="13"/>
        <v>2E-3</v>
      </c>
      <c r="M267" s="19">
        <f t="shared" si="14"/>
        <v>2E-3</v>
      </c>
      <c r="N267" s="19"/>
      <c r="O267" s="1"/>
      <c r="P267" s="1"/>
      <c r="Q267" s="1"/>
      <c r="R267" s="1"/>
    </row>
    <row r="268" spans="2:18" x14ac:dyDescent="0.4">
      <c r="B268" t="s">
        <v>143</v>
      </c>
      <c r="D268" s="5">
        <v>0</v>
      </c>
      <c r="E268" s="5">
        <v>5.1400000000000001E-2</v>
      </c>
      <c r="F268" s="5">
        <v>0</v>
      </c>
      <c r="G268" s="5">
        <v>0</v>
      </c>
      <c r="H268" s="5">
        <v>0</v>
      </c>
      <c r="I268" s="5">
        <v>5.1400000000000001E-2</v>
      </c>
      <c r="L268" s="19">
        <f t="shared" si="13"/>
        <v>0</v>
      </c>
      <c r="M268" s="19">
        <f t="shared" si="14"/>
        <v>0</v>
      </c>
      <c r="N268" s="19"/>
      <c r="O268" s="1"/>
      <c r="P268" s="1"/>
      <c r="Q268" s="1"/>
      <c r="R268" s="1"/>
    </row>
    <row r="269" spans="2:18" x14ac:dyDescent="0.4">
      <c r="B269" t="s">
        <v>144</v>
      </c>
      <c r="D269" s="5">
        <v>0.18529999999999999</v>
      </c>
      <c r="E269" s="5">
        <v>0.1053</v>
      </c>
      <c r="F269" s="5">
        <v>8.8800000000000004E-2</v>
      </c>
      <c r="G269" s="5">
        <v>9.6500000000000002E-2</v>
      </c>
      <c r="H269" s="5">
        <v>0</v>
      </c>
      <c r="I269" s="5">
        <v>0.1053</v>
      </c>
      <c r="L269" s="19">
        <f t="shared" si="13"/>
        <v>8.8800000000000004E-2</v>
      </c>
      <c r="M269" s="19">
        <f t="shared" si="14"/>
        <v>0.18529999999999999</v>
      </c>
      <c r="N269" s="19"/>
      <c r="O269" s="1"/>
      <c r="P269" s="1"/>
      <c r="Q269" s="1"/>
      <c r="R269" s="1"/>
    </row>
    <row r="270" spans="2:18" x14ac:dyDescent="0.4">
      <c r="B270" t="s">
        <v>145</v>
      </c>
      <c r="D270" s="5">
        <v>3.9100000000000003E-2</v>
      </c>
      <c r="E270" s="5">
        <v>6.59E-2</v>
      </c>
      <c r="F270" s="5">
        <v>7.7999999999999996E-3</v>
      </c>
      <c r="G270" s="5">
        <v>3.1300000000000001E-2</v>
      </c>
      <c r="H270" s="5">
        <v>2.0999999999999999E-3</v>
      </c>
      <c r="I270" s="5">
        <v>6.3799999999999996E-2</v>
      </c>
      <c r="L270" s="19">
        <f t="shared" si="13"/>
        <v>9.8999999999999991E-3</v>
      </c>
      <c r="M270" s="19">
        <f t="shared" si="14"/>
        <v>3.9100000000000003E-2</v>
      </c>
      <c r="N270" s="19"/>
      <c r="O270" s="1"/>
      <c r="P270" s="1"/>
      <c r="Q270" s="1"/>
      <c r="R270" s="1"/>
    </row>
    <row r="271" spans="2:18" x14ac:dyDescent="0.4">
      <c r="B271" t="s">
        <v>146</v>
      </c>
      <c r="D271" s="5">
        <v>4.0800000000000003E-2</v>
      </c>
      <c r="E271" s="5">
        <v>2.5000000000000001E-2</v>
      </c>
      <c r="F271" s="5">
        <v>2.3999999999999998E-3</v>
      </c>
      <c r="G271" s="5">
        <v>3.8399999999999997E-2</v>
      </c>
      <c r="H271" s="5">
        <v>0</v>
      </c>
      <c r="I271" s="5">
        <v>2.5000000000000001E-2</v>
      </c>
      <c r="L271" s="19">
        <f t="shared" si="13"/>
        <v>2.3999999999999998E-3</v>
      </c>
      <c r="M271" s="19">
        <f t="shared" si="14"/>
        <v>4.0800000000000003E-2</v>
      </c>
      <c r="N271" s="19"/>
      <c r="O271" s="1"/>
      <c r="P271" s="1"/>
      <c r="Q271" s="1"/>
      <c r="R271" s="1"/>
    </row>
    <row r="272" spans="2:18" x14ac:dyDescent="0.4">
      <c r="B272" t="s">
        <v>147</v>
      </c>
      <c r="D272" s="5">
        <v>0.27710000000000001</v>
      </c>
      <c r="E272" s="5">
        <v>0.2392</v>
      </c>
      <c r="F272" s="5">
        <v>0.1865</v>
      </c>
      <c r="G272" s="5">
        <v>9.06E-2</v>
      </c>
      <c r="H272" s="5">
        <v>2.87E-2</v>
      </c>
      <c r="I272" s="5">
        <v>0.21049999999999999</v>
      </c>
      <c r="L272" s="19">
        <f t="shared" si="13"/>
        <v>0.2152</v>
      </c>
      <c r="M272" s="19">
        <f t="shared" si="14"/>
        <v>0.27710000000000001</v>
      </c>
      <c r="N272" s="19"/>
      <c r="O272" s="1"/>
      <c r="P272" s="1"/>
      <c r="Q272" s="1"/>
      <c r="R272" s="1"/>
    </row>
    <row r="273" spans="2:18" x14ac:dyDescent="0.4">
      <c r="B273" t="s">
        <v>236</v>
      </c>
      <c r="D273" s="5">
        <v>0.48130000000000001</v>
      </c>
      <c r="E273" s="5">
        <v>0.45789999999999997</v>
      </c>
      <c r="F273" s="5">
        <v>0.26819999999999999</v>
      </c>
      <c r="G273" s="5">
        <v>0.21310000000000001</v>
      </c>
      <c r="H273" s="5">
        <v>0</v>
      </c>
      <c r="I273" s="5">
        <v>0.45789999999999997</v>
      </c>
      <c r="L273" s="19">
        <f t="shared" si="13"/>
        <v>0.26819999999999999</v>
      </c>
      <c r="M273" s="19">
        <f t="shared" si="14"/>
        <v>0.48130000000000001</v>
      </c>
      <c r="N273" s="19"/>
      <c r="O273" s="1"/>
      <c r="P273" s="1"/>
      <c r="Q273" s="1"/>
      <c r="R273" s="1"/>
    </row>
    <row r="274" spans="2:18" x14ac:dyDescent="0.4">
      <c r="B274" t="s">
        <v>237</v>
      </c>
      <c r="D274" s="5">
        <v>2.3699999999999999E-2</v>
      </c>
      <c r="E274" s="5">
        <v>11.8118</v>
      </c>
      <c r="F274" s="5">
        <v>2.3699999999999999E-2</v>
      </c>
      <c r="G274" s="5">
        <v>0</v>
      </c>
      <c r="H274" s="5">
        <v>4.3E-3</v>
      </c>
      <c r="I274" s="5">
        <v>11.807499999999999</v>
      </c>
      <c r="L274" s="19">
        <f t="shared" si="13"/>
        <v>2.7999999999999997E-2</v>
      </c>
      <c r="M274" s="19">
        <f t="shared" si="14"/>
        <v>2.3699999999999999E-2</v>
      </c>
      <c r="N274" s="19"/>
      <c r="O274" s="1"/>
      <c r="P274" s="1"/>
      <c r="Q274" s="1"/>
      <c r="R274" s="1"/>
    </row>
    <row r="275" spans="2:18" x14ac:dyDescent="0.4">
      <c r="B275" t="s">
        <v>238</v>
      </c>
      <c r="D275" s="5">
        <v>2.0000000000000001E-4</v>
      </c>
      <c r="E275" s="5">
        <v>2.3699999999999999E-2</v>
      </c>
      <c r="F275" s="5">
        <v>2.0000000000000001E-4</v>
      </c>
      <c r="G275" s="5">
        <v>0</v>
      </c>
      <c r="H275" s="5">
        <v>0</v>
      </c>
      <c r="I275" s="5">
        <v>2.3699999999999999E-2</v>
      </c>
      <c r="L275" s="19">
        <f t="shared" si="13"/>
        <v>2.0000000000000001E-4</v>
      </c>
      <c r="M275" s="19">
        <f t="shared" si="14"/>
        <v>2.0000000000000001E-4</v>
      </c>
      <c r="N275" s="19"/>
      <c r="O275" s="1"/>
      <c r="P275" s="1"/>
      <c r="Q275" s="1"/>
      <c r="R275" s="1"/>
    </row>
    <row r="276" spans="2:18" x14ac:dyDescent="0.4">
      <c r="B276" t="s">
        <v>239</v>
      </c>
      <c r="D276" s="5">
        <v>0.24260000000000001</v>
      </c>
      <c r="E276" s="5">
        <v>5.3136000000000001</v>
      </c>
      <c r="F276" s="5">
        <v>9.0999999999999998E-2</v>
      </c>
      <c r="G276" s="5">
        <v>0.15160000000000001</v>
      </c>
      <c r="H276" s="5">
        <v>2.3999999999999998E-3</v>
      </c>
      <c r="I276" s="5">
        <v>5.3112000000000004</v>
      </c>
      <c r="L276" s="19">
        <f t="shared" si="13"/>
        <v>9.3399999999999997E-2</v>
      </c>
      <c r="M276" s="19">
        <f t="shared" si="14"/>
        <v>0.24260000000000001</v>
      </c>
      <c r="N276" s="19"/>
      <c r="O276" s="1"/>
      <c r="P276" s="1"/>
      <c r="Q276" s="1"/>
      <c r="R276" s="1"/>
    </row>
    <row r="277" spans="2:18" x14ac:dyDescent="0.4">
      <c r="B277" t="s">
        <v>240</v>
      </c>
      <c r="D277" s="5">
        <v>8.1900000000000001E-2</v>
      </c>
      <c r="E277" s="5">
        <v>3.9428000000000001</v>
      </c>
      <c r="F277" s="5">
        <v>0</v>
      </c>
      <c r="G277" s="5">
        <v>8.1900000000000001E-2</v>
      </c>
      <c r="H277" s="5">
        <v>0</v>
      </c>
      <c r="I277" s="5">
        <v>3.9428000000000001</v>
      </c>
      <c r="L277" s="19">
        <f t="shared" si="13"/>
        <v>0</v>
      </c>
      <c r="M277" s="19">
        <f t="shared" si="14"/>
        <v>8.1900000000000001E-2</v>
      </c>
      <c r="N277" s="19"/>
      <c r="O277" s="1"/>
      <c r="P277" s="1"/>
      <c r="Q277" s="1"/>
      <c r="R277" s="1"/>
    </row>
    <row r="278" spans="2:18" x14ac:dyDescent="0.4">
      <c r="B278" t="s">
        <v>241</v>
      </c>
      <c r="D278" s="5">
        <v>1.1527000000000001</v>
      </c>
      <c r="E278" s="5">
        <v>5.9740000000000002</v>
      </c>
      <c r="F278" s="5">
        <v>0.32669999999999999</v>
      </c>
      <c r="G278" s="5">
        <v>0.82599999999999996</v>
      </c>
      <c r="H278" s="5">
        <v>0</v>
      </c>
      <c r="I278" s="5">
        <v>5.9740000000000002</v>
      </c>
      <c r="L278" s="19">
        <f t="shared" si="13"/>
        <v>0.32669999999999999</v>
      </c>
      <c r="M278" s="19">
        <f t="shared" si="14"/>
        <v>1.1527000000000001</v>
      </c>
      <c r="N278" s="19"/>
      <c r="O278" s="1"/>
      <c r="P278" s="1"/>
      <c r="Q278" s="1"/>
      <c r="R278" s="1"/>
    </row>
    <row r="279" spans="2:18" x14ac:dyDescent="0.4">
      <c r="B279" t="s">
        <v>232</v>
      </c>
      <c r="D279" s="5">
        <v>45.387700000000002</v>
      </c>
      <c r="E279" s="5">
        <v>5.1835000000000004</v>
      </c>
      <c r="F279" s="5">
        <v>35.380400000000002</v>
      </c>
      <c r="G279" s="5">
        <v>10.007300000000001</v>
      </c>
      <c r="H279" s="5">
        <v>1.49E-2</v>
      </c>
      <c r="I279" s="5">
        <v>5.1685999999999996</v>
      </c>
      <c r="L279" s="19">
        <f t="shared" si="13"/>
        <v>35.395299999999999</v>
      </c>
      <c r="M279" s="19">
        <f t="shared" si="14"/>
        <v>45.387700000000002</v>
      </c>
      <c r="N279" s="19"/>
      <c r="O279" s="1"/>
      <c r="P279" s="1"/>
      <c r="Q279" s="1"/>
      <c r="R279" s="1"/>
    </row>
    <row r="280" spans="2:18" x14ac:dyDescent="0.4">
      <c r="B280" t="s">
        <v>148</v>
      </c>
      <c r="D280" s="5">
        <v>21.761099999999999</v>
      </c>
      <c r="E280" s="5">
        <v>4.3071999999999999</v>
      </c>
      <c r="F280" s="5">
        <v>15.985799999999999</v>
      </c>
      <c r="G280" s="5">
        <v>5.7752999999999997</v>
      </c>
      <c r="H280" s="5">
        <v>1.29E-2</v>
      </c>
      <c r="I280" s="5">
        <v>4.2942999999999998</v>
      </c>
      <c r="L280" s="19">
        <f t="shared" si="13"/>
        <v>15.998699999999999</v>
      </c>
      <c r="M280" s="19">
        <f t="shared" si="14"/>
        <v>21.761099999999999</v>
      </c>
      <c r="N280" s="19"/>
      <c r="O280" s="1"/>
      <c r="P280" s="1"/>
      <c r="Q280" s="1"/>
      <c r="R280" s="1"/>
    </row>
    <row r="281" spans="2:18" x14ac:dyDescent="0.4">
      <c r="B281" t="s">
        <v>149</v>
      </c>
      <c r="D281" s="5">
        <v>51.442100000000003</v>
      </c>
      <c r="E281" s="5">
        <v>7.8067000000000002</v>
      </c>
      <c r="F281" s="5">
        <v>45.038200000000003</v>
      </c>
      <c r="G281" s="5">
        <v>6.4039000000000001</v>
      </c>
      <c r="H281" s="5">
        <v>0.24110000000000001</v>
      </c>
      <c r="I281" s="5">
        <v>7.5655999999999999</v>
      </c>
      <c r="L281" s="19">
        <f t="shared" si="13"/>
        <v>45.279300000000006</v>
      </c>
      <c r="M281" s="19">
        <f t="shared" si="14"/>
        <v>51.442100000000003</v>
      </c>
      <c r="N281" s="19"/>
      <c r="O281" s="1"/>
      <c r="P281" s="1"/>
      <c r="Q281" s="1"/>
      <c r="R281" s="1"/>
    </row>
    <row r="282" spans="2:18" x14ac:dyDescent="0.4">
      <c r="B282" t="s">
        <v>150</v>
      </c>
      <c r="D282" s="5">
        <v>165.70400000000001</v>
      </c>
      <c r="E282" s="5">
        <v>4.5408999999999997</v>
      </c>
      <c r="F282" s="5">
        <v>40.051499999999997</v>
      </c>
      <c r="G282" s="5">
        <v>125.6525</v>
      </c>
      <c r="H282" s="5">
        <v>3.9E-2</v>
      </c>
      <c r="I282" s="5">
        <v>4.5019</v>
      </c>
      <c r="L282" s="19">
        <f t="shared" si="13"/>
        <v>40.090499999999999</v>
      </c>
      <c r="M282" s="19">
        <f t="shared" si="14"/>
        <v>165.70400000000001</v>
      </c>
      <c r="N282" s="19"/>
      <c r="O282" s="1"/>
      <c r="P282" s="1"/>
      <c r="Q282" s="1"/>
      <c r="R282" s="1"/>
    </row>
    <row r="283" spans="2:18" x14ac:dyDescent="0.4">
      <c r="B283" t="s">
        <v>151</v>
      </c>
      <c r="D283" s="5">
        <v>7.0095999999999998</v>
      </c>
      <c r="E283" s="5">
        <v>8.5416000000000007</v>
      </c>
      <c r="F283" s="5">
        <v>2.512</v>
      </c>
      <c r="G283" s="5">
        <v>4.4976000000000003</v>
      </c>
      <c r="H283" s="5">
        <v>9.2999999999999992E-3</v>
      </c>
      <c r="I283" s="5">
        <v>8.5322999999999993</v>
      </c>
      <c r="L283" s="19">
        <f t="shared" si="13"/>
        <v>2.5213000000000001</v>
      </c>
      <c r="M283" s="19">
        <f t="shared" si="14"/>
        <v>7.0095999999999998</v>
      </c>
      <c r="N283" s="19"/>
      <c r="O283" s="1"/>
      <c r="P283" s="1"/>
      <c r="Q283" s="1"/>
      <c r="R283" s="1"/>
    </row>
    <row r="284" spans="2:18" x14ac:dyDescent="0.4">
      <c r="B284" t="s">
        <v>152</v>
      </c>
      <c r="D284" s="5">
        <v>0.81259999999999999</v>
      </c>
      <c r="E284" s="5">
        <v>8.0671999999999997</v>
      </c>
      <c r="F284" s="5">
        <v>0.64080000000000004</v>
      </c>
      <c r="G284" s="5">
        <v>0.17180000000000001</v>
      </c>
      <c r="H284" s="5">
        <v>0</v>
      </c>
      <c r="I284" s="5">
        <v>5.0671999999999997</v>
      </c>
      <c r="L284" s="19">
        <f t="shared" si="13"/>
        <v>0.64080000000000004</v>
      </c>
      <c r="M284" s="19">
        <f t="shared" si="14"/>
        <v>0.81259999999999999</v>
      </c>
      <c r="N284" s="19"/>
      <c r="O284" s="1"/>
      <c r="P284" s="1"/>
      <c r="Q284" s="1"/>
      <c r="R284" s="1"/>
    </row>
    <row r="285" spans="2:18" x14ac:dyDescent="0.4">
      <c r="B285" t="s">
        <v>153</v>
      </c>
      <c r="D285" s="5">
        <v>2.3148</v>
      </c>
      <c r="E285" s="5">
        <v>11.417400000000001</v>
      </c>
      <c r="F285" s="5">
        <v>0.55989999999999995</v>
      </c>
      <c r="G285" s="5">
        <v>1.7548999999999999</v>
      </c>
      <c r="H285" s="5">
        <v>0</v>
      </c>
      <c r="I285" s="5">
        <v>11.417400000000001</v>
      </c>
      <c r="L285" s="19">
        <f t="shared" si="13"/>
        <v>0.55989999999999995</v>
      </c>
      <c r="M285" s="19">
        <f t="shared" si="14"/>
        <v>2.3148</v>
      </c>
      <c r="N285" s="19"/>
      <c r="O285" s="1"/>
      <c r="P285" s="1"/>
      <c r="Q285" s="1"/>
      <c r="R285" s="1"/>
    </row>
    <row r="286" spans="2:18" x14ac:dyDescent="0.4">
      <c r="B286" t="s">
        <v>154</v>
      </c>
      <c r="D286" s="5">
        <v>2.4241999999999999</v>
      </c>
      <c r="E286" s="5">
        <v>6.8611000000000004</v>
      </c>
      <c r="F286" s="5">
        <v>0.75319999999999998</v>
      </c>
      <c r="G286" s="5">
        <v>1.671</v>
      </c>
      <c r="H286" s="5">
        <v>0</v>
      </c>
      <c r="I286" s="5">
        <v>6.8611000000000004</v>
      </c>
      <c r="L286" s="19">
        <f t="shared" si="13"/>
        <v>0.75319999999999998</v>
      </c>
      <c r="M286" s="19">
        <f t="shared" si="14"/>
        <v>2.4241999999999999</v>
      </c>
      <c r="N286" s="19"/>
      <c r="O286" s="1"/>
      <c r="P286" s="1"/>
      <c r="Q286" s="1"/>
      <c r="R286" s="1"/>
    </row>
    <row r="287" spans="2:18" x14ac:dyDescent="0.4">
      <c r="B287" t="s">
        <v>155</v>
      </c>
      <c r="D287" s="5">
        <v>4.2053000000000003</v>
      </c>
      <c r="E287" s="5">
        <v>7.6208</v>
      </c>
      <c r="F287" s="5">
        <v>1.2054</v>
      </c>
      <c r="G287" s="5">
        <v>2.9998999999999998</v>
      </c>
      <c r="H287" s="5">
        <v>1.6999999999999999E-3</v>
      </c>
      <c r="I287" s="5">
        <v>7.6191000000000004</v>
      </c>
      <c r="L287" s="19">
        <f t="shared" si="13"/>
        <v>1.2071000000000001</v>
      </c>
      <c r="M287" s="19">
        <f t="shared" si="14"/>
        <v>4.2053000000000003</v>
      </c>
      <c r="N287" s="19"/>
      <c r="O287" s="1"/>
      <c r="P287" s="1"/>
      <c r="Q287" s="1"/>
      <c r="R287" s="1"/>
    </row>
    <row r="288" spans="2:18" x14ac:dyDescent="0.4">
      <c r="B288" t="s">
        <v>156</v>
      </c>
      <c r="D288" s="5">
        <v>6.1177999999999999</v>
      </c>
      <c r="E288" s="5">
        <v>23.2194</v>
      </c>
      <c r="F288" s="5">
        <v>1.4943</v>
      </c>
      <c r="G288" s="5">
        <v>4.6234999999999999</v>
      </c>
      <c r="H288" s="5">
        <v>1.9400000000000001E-2</v>
      </c>
      <c r="I288" s="5">
        <v>23.2</v>
      </c>
      <c r="L288" s="19">
        <f t="shared" si="13"/>
        <v>1.5137</v>
      </c>
      <c r="M288" s="19">
        <f t="shared" si="14"/>
        <v>6.1177999999999999</v>
      </c>
      <c r="N288" s="19"/>
      <c r="O288" s="1"/>
      <c r="P288" s="1"/>
      <c r="Q288" s="1"/>
      <c r="R288" s="1"/>
    </row>
    <row r="289" spans="2:18" x14ac:dyDescent="0.4">
      <c r="B289" t="s">
        <v>157</v>
      </c>
      <c r="D289" s="5">
        <v>0.98429999999999995</v>
      </c>
      <c r="E289" s="5">
        <v>11.0609</v>
      </c>
      <c r="F289" s="5">
        <v>0.42980000000000002</v>
      </c>
      <c r="G289" s="5">
        <v>0.55449999999999999</v>
      </c>
      <c r="H289" s="5">
        <v>0</v>
      </c>
      <c r="I289" s="5">
        <v>11.0609</v>
      </c>
      <c r="L289" s="19">
        <f t="shared" si="13"/>
        <v>0.42980000000000002</v>
      </c>
      <c r="M289" s="19">
        <f t="shared" si="14"/>
        <v>0.98429999999999995</v>
      </c>
      <c r="N289" s="19"/>
      <c r="O289" s="1"/>
      <c r="P289" s="1"/>
      <c r="Q289" s="1"/>
      <c r="R289" s="1"/>
    </row>
    <row r="290" spans="2:18" x14ac:dyDescent="0.4">
      <c r="B290" t="s">
        <v>158</v>
      </c>
      <c r="D290" s="5">
        <v>3.3725999999999998</v>
      </c>
      <c r="E290" s="5">
        <v>6.8613999999999997</v>
      </c>
      <c r="F290" s="5">
        <v>1.2626999999999999</v>
      </c>
      <c r="G290" s="5">
        <v>2.1099000000000001</v>
      </c>
      <c r="H290" s="5">
        <v>8.0000000000000004E-4</v>
      </c>
      <c r="I290" s="5">
        <v>6.8605999999999998</v>
      </c>
      <c r="L290" s="19">
        <f t="shared" si="13"/>
        <v>1.2634999999999998</v>
      </c>
      <c r="M290" s="19">
        <f t="shared" si="14"/>
        <v>3.3725999999999998</v>
      </c>
      <c r="N290" s="19"/>
      <c r="O290" s="1"/>
      <c r="P290" s="1"/>
      <c r="Q290" s="1"/>
      <c r="R290" s="1"/>
    </row>
    <row r="291" spans="2:18" x14ac:dyDescent="0.4">
      <c r="B291" t="s">
        <v>233</v>
      </c>
      <c r="D291" s="5">
        <v>0.31119999999999998</v>
      </c>
      <c r="E291" s="5">
        <v>2.3483000000000001</v>
      </c>
      <c r="F291" s="5">
        <v>0.2205</v>
      </c>
      <c r="G291" s="5">
        <v>9.0700000000000003E-2</v>
      </c>
      <c r="H291" s="5">
        <v>0</v>
      </c>
      <c r="I291" s="5">
        <v>2.3483000000000001</v>
      </c>
      <c r="L291" s="19">
        <f t="shared" si="13"/>
        <v>0.2205</v>
      </c>
      <c r="M291" s="19">
        <f t="shared" si="14"/>
        <v>0.31119999999999998</v>
      </c>
      <c r="N291" s="19"/>
      <c r="O291" s="1"/>
      <c r="P291" s="1"/>
      <c r="Q291" s="1"/>
      <c r="R291" s="1"/>
    </row>
    <row r="292" spans="2:18" x14ac:dyDescent="0.4">
      <c r="B292" t="s">
        <v>159</v>
      </c>
      <c r="D292" s="5">
        <v>1.5230999999999999</v>
      </c>
      <c r="E292" s="5">
        <v>1.4583999999999999</v>
      </c>
      <c r="F292" s="5">
        <v>6.4699999999999994E-2</v>
      </c>
      <c r="G292" s="5">
        <v>0.1193</v>
      </c>
      <c r="H292" s="5">
        <v>0</v>
      </c>
      <c r="I292" s="5">
        <v>1.4583999999999999</v>
      </c>
      <c r="L292" s="19">
        <f t="shared" si="13"/>
        <v>6.4699999999999994E-2</v>
      </c>
      <c r="M292" s="19">
        <f t="shared" si="14"/>
        <v>1.5230999999999999</v>
      </c>
      <c r="N292" s="19"/>
      <c r="O292" s="1"/>
      <c r="P292" s="1"/>
      <c r="Q292" s="1"/>
      <c r="R292" s="1"/>
    </row>
    <row r="293" spans="2:18" x14ac:dyDescent="0.4">
      <c r="B293" t="s">
        <v>160</v>
      </c>
      <c r="D293" s="5">
        <v>2.6368999999999998</v>
      </c>
      <c r="E293" s="5">
        <v>2.2393000000000001</v>
      </c>
      <c r="F293" s="5">
        <v>0.39760000000000001</v>
      </c>
      <c r="G293" s="5">
        <v>0.2011</v>
      </c>
      <c r="H293" s="5">
        <v>3.7999999999999999E-2</v>
      </c>
      <c r="I293" s="5">
        <v>2.2012999999999998</v>
      </c>
      <c r="L293" s="19">
        <f t="shared" si="13"/>
        <v>0.43559999999999999</v>
      </c>
      <c r="M293" s="19">
        <f t="shared" si="14"/>
        <v>2.6368999999999998</v>
      </c>
      <c r="N293" s="19"/>
      <c r="O293" s="1"/>
      <c r="P293" s="1"/>
      <c r="Q293" s="1"/>
      <c r="R293" s="1"/>
    </row>
    <row r="294" spans="2:18" x14ac:dyDescent="0.4">
      <c r="B294" t="s">
        <v>161</v>
      </c>
      <c r="D294" s="5">
        <v>1.2439</v>
      </c>
      <c r="E294" s="5">
        <v>1.2439</v>
      </c>
      <c r="F294" s="5">
        <v>0</v>
      </c>
      <c r="G294" s="5">
        <v>1.7500000000000002E-2</v>
      </c>
      <c r="H294" s="5">
        <v>0</v>
      </c>
      <c r="I294" s="5">
        <v>1.2439</v>
      </c>
      <c r="L294" s="19">
        <f t="shared" si="13"/>
        <v>0</v>
      </c>
      <c r="M294" s="19">
        <f t="shared" si="14"/>
        <v>1.2439</v>
      </c>
      <c r="N294" s="19"/>
      <c r="O294" s="1"/>
      <c r="P294" s="1"/>
      <c r="Q294" s="1"/>
      <c r="R294" s="1"/>
    </row>
    <row r="295" spans="2:18" x14ac:dyDescent="0.4">
      <c r="B295" t="s">
        <v>162</v>
      </c>
      <c r="D295" s="5">
        <v>1.9708000000000001</v>
      </c>
      <c r="E295" s="5">
        <v>1.9578</v>
      </c>
      <c r="F295" s="5">
        <v>1.2999999999999999E-2</v>
      </c>
      <c r="G295" s="5">
        <v>1.1900000000000001E-2</v>
      </c>
      <c r="H295" s="5">
        <v>3.5400000000000001E-2</v>
      </c>
      <c r="I295" s="5">
        <v>1.9323999999999999</v>
      </c>
      <c r="L295" s="19">
        <f t="shared" si="13"/>
        <v>4.8399999999999999E-2</v>
      </c>
      <c r="M295" s="19">
        <f t="shared" si="14"/>
        <v>1.9708000000000001</v>
      </c>
      <c r="N295" s="19"/>
      <c r="O295" s="1"/>
      <c r="P295" s="1"/>
      <c r="Q295" s="1"/>
      <c r="R295" s="1"/>
    </row>
    <row r="296" spans="2:18" x14ac:dyDescent="0.4">
      <c r="B296" t="s">
        <v>163</v>
      </c>
      <c r="D296" s="5">
        <v>2.5676000000000001</v>
      </c>
      <c r="E296" s="5">
        <v>2.5655999999999999</v>
      </c>
      <c r="F296" s="5">
        <v>2.2000000000000001E-3</v>
      </c>
      <c r="G296" s="5">
        <v>0</v>
      </c>
      <c r="H296" s="5">
        <v>5.0000000000000001E-4</v>
      </c>
      <c r="I296" s="5">
        <v>2.5651000000000002</v>
      </c>
      <c r="L296" s="19">
        <f t="shared" si="13"/>
        <v>2.7000000000000001E-3</v>
      </c>
      <c r="M296" s="19">
        <f t="shared" si="14"/>
        <v>2.5676000000000001</v>
      </c>
      <c r="N296" s="19"/>
      <c r="O296" s="1"/>
      <c r="P296" s="1"/>
      <c r="Q296" s="1"/>
      <c r="R296" s="1"/>
    </row>
    <row r="297" spans="2:18" x14ac:dyDescent="0.4">
      <c r="B297" t="s">
        <v>164</v>
      </c>
      <c r="D297" s="5">
        <v>3.6223999999999998</v>
      </c>
      <c r="E297" s="5">
        <v>3.6031</v>
      </c>
      <c r="F297" s="5">
        <v>1.9300000000000001E-2</v>
      </c>
      <c r="G297" s="5">
        <v>6.7599999999999993E-2</v>
      </c>
      <c r="H297" s="5">
        <v>0</v>
      </c>
      <c r="I297" s="5">
        <v>3.6031</v>
      </c>
      <c r="L297" s="19">
        <f t="shared" si="13"/>
        <v>1.9300000000000001E-2</v>
      </c>
      <c r="M297" s="19">
        <f t="shared" si="14"/>
        <v>3.6223999999999998</v>
      </c>
      <c r="N297" s="19"/>
      <c r="O297" s="1"/>
      <c r="P297" s="1"/>
      <c r="Q297" s="1"/>
      <c r="R297" s="1"/>
    </row>
    <row r="298" spans="2:18" x14ac:dyDescent="0.4">
      <c r="B298" t="s">
        <v>165</v>
      </c>
      <c r="D298" s="5">
        <v>0.69099999999999995</v>
      </c>
      <c r="E298" s="5">
        <v>0.62860000000000005</v>
      </c>
      <c r="F298" s="5">
        <v>6.2399999999999997E-2</v>
      </c>
      <c r="G298" s="5">
        <v>9.2399999999999996E-2</v>
      </c>
      <c r="H298" s="5">
        <v>0</v>
      </c>
      <c r="I298" s="5">
        <v>0.62860000000000005</v>
      </c>
      <c r="L298" s="19">
        <f t="shared" si="13"/>
        <v>6.2399999999999997E-2</v>
      </c>
      <c r="M298" s="19">
        <f t="shared" si="14"/>
        <v>0.69099999999999995</v>
      </c>
      <c r="N298" s="19"/>
      <c r="O298" s="1"/>
      <c r="P298" s="1"/>
      <c r="Q298" s="1"/>
      <c r="R298" s="1"/>
    </row>
    <row r="299" spans="2:18" x14ac:dyDescent="0.4">
      <c r="B299" t="s">
        <v>166</v>
      </c>
      <c r="D299" s="5">
        <v>3.6215999999999999</v>
      </c>
      <c r="E299" s="5">
        <v>3.5535000000000001</v>
      </c>
      <c r="F299" s="5">
        <v>6.8099999999999994E-2</v>
      </c>
      <c r="G299" s="5">
        <v>0.1346</v>
      </c>
      <c r="H299" s="5">
        <v>0</v>
      </c>
      <c r="I299" s="5">
        <v>3.5535000000000001</v>
      </c>
      <c r="L299" s="19">
        <f t="shared" si="13"/>
        <v>6.8099999999999994E-2</v>
      </c>
      <c r="M299" s="19">
        <f t="shared" si="14"/>
        <v>3.6215999999999999</v>
      </c>
      <c r="N299" s="19"/>
      <c r="O299" s="1"/>
      <c r="P299" s="1"/>
      <c r="Q299" s="1"/>
      <c r="R299" s="1"/>
    </row>
    <row r="300" spans="2:18" x14ac:dyDescent="0.4">
      <c r="B300" t="s">
        <v>167</v>
      </c>
      <c r="D300" s="5">
        <v>5.3235000000000001</v>
      </c>
      <c r="E300" s="5">
        <v>5.3064999999999998</v>
      </c>
      <c r="F300" s="5">
        <v>1.7000000000000001E-2</v>
      </c>
      <c r="G300" s="5">
        <v>5.0799999999999998E-2</v>
      </c>
      <c r="H300" s="5">
        <v>4.5999999999999999E-3</v>
      </c>
      <c r="I300" s="5">
        <v>5.3018999999999998</v>
      </c>
      <c r="L300" s="19">
        <f t="shared" si="13"/>
        <v>2.1600000000000001E-2</v>
      </c>
      <c r="M300" s="19">
        <f t="shared" si="14"/>
        <v>5.3235000000000001</v>
      </c>
      <c r="N300" s="19"/>
      <c r="O300" s="1"/>
      <c r="P300" s="1"/>
      <c r="Q300" s="1"/>
      <c r="R300" s="1"/>
    </row>
    <row r="301" spans="2:18" x14ac:dyDescent="0.4">
      <c r="B301" t="s">
        <v>168</v>
      </c>
      <c r="D301" s="5">
        <v>0.109</v>
      </c>
      <c r="E301" s="5">
        <v>4.3705999999999996</v>
      </c>
      <c r="F301" s="5">
        <v>4.8399999999999999E-2</v>
      </c>
      <c r="G301" s="5">
        <v>6.0600000000000001E-2</v>
      </c>
      <c r="H301" s="5">
        <v>0</v>
      </c>
      <c r="I301" s="5">
        <v>4.3705999999999996</v>
      </c>
      <c r="L301" s="19">
        <f t="shared" si="13"/>
        <v>4.8399999999999999E-2</v>
      </c>
      <c r="M301" s="19">
        <f t="shared" si="14"/>
        <v>0.109</v>
      </c>
      <c r="N301" s="19"/>
      <c r="O301" s="1"/>
      <c r="P301" s="1"/>
      <c r="Q301" s="1"/>
      <c r="R301" s="1"/>
    </row>
    <row r="302" spans="2:18" x14ac:dyDescent="0.4">
      <c r="B302" t="s">
        <v>169</v>
      </c>
      <c r="D302" s="5">
        <v>0.59660000000000002</v>
      </c>
      <c r="E302" s="5">
        <v>7.7824</v>
      </c>
      <c r="F302" s="5">
        <v>0.19189999999999999</v>
      </c>
      <c r="G302" s="5">
        <v>0.4047</v>
      </c>
      <c r="H302" s="5">
        <v>0</v>
      </c>
      <c r="I302" s="5">
        <v>7.7824</v>
      </c>
      <c r="L302" s="19">
        <f t="shared" ref="L302" si="15">F302+H302</f>
        <v>0.19189999999999999</v>
      </c>
      <c r="M302" s="19">
        <f t="shared" ref="M302" si="16">D302</f>
        <v>0.59660000000000002</v>
      </c>
      <c r="N302" s="19"/>
      <c r="O302" s="1"/>
      <c r="P302" s="1"/>
      <c r="Q302" s="1"/>
      <c r="R302" s="1"/>
    </row>
  </sheetData>
  <phoneticPr fontId="9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BB50"/>
  <sheetViews>
    <sheetView zoomScaleNormal="100" workbookViewId="0"/>
  </sheetViews>
  <sheetFormatPr defaultColWidth="9" defaultRowHeight="15" x14ac:dyDescent="0.25"/>
  <cols>
    <col min="1" max="30" width="9" style="6"/>
    <col min="31" max="31" width="9.5" style="6" bestFit="1" customWidth="1"/>
    <col min="32" max="32" width="3.75" style="6" bestFit="1" customWidth="1"/>
    <col min="33" max="33" width="4.625" style="6" bestFit="1" customWidth="1"/>
    <col min="34" max="38" width="5.125" style="6" bestFit="1" customWidth="1"/>
    <col min="39" max="16384" width="9" style="6"/>
  </cols>
  <sheetData>
    <row r="1" spans="2:54" ht="18.75" customHeight="1" x14ac:dyDescent="0.25">
      <c r="AQ1" s="11"/>
    </row>
    <row r="2" spans="2:54" ht="18.75" customHeight="1" x14ac:dyDescent="0.25">
      <c r="G2" s="6" t="s">
        <v>269</v>
      </c>
      <c r="L2" s="6" t="s">
        <v>269</v>
      </c>
      <c r="P2" s="6" t="s">
        <v>255</v>
      </c>
      <c r="S2" s="6" t="s">
        <v>270</v>
      </c>
    </row>
    <row r="3" spans="2:54" ht="18.75" customHeight="1" x14ac:dyDescent="0.25">
      <c r="C3" s="6" t="s">
        <v>123</v>
      </c>
      <c r="D3" s="6" t="s">
        <v>123</v>
      </c>
      <c r="G3" s="6" t="s">
        <v>123</v>
      </c>
      <c r="H3" s="6">
        <v>1</v>
      </c>
      <c r="I3" s="6">
        <v>2</v>
      </c>
      <c r="J3" s="6">
        <v>3</v>
      </c>
      <c r="L3" s="6" t="s">
        <v>123</v>
      </c>
      <c r="M3" s="6" t="s">
        <v>123</v>
      </c>
      <c r="N3" s="6" t="s">
        <v>252</v>
      </c>
      <c r="P3" s="6" t="s">
        <v>123</v>
      </c>
      <c r="Q3" s="6" t="s">
        <v>123</v>
      </c>
      <c r="S3" s="6" t="s">
        <v>124</v>
      </c>
      <c r="T3" s="6" t="s">
        <v>124</v>
      </c>
      <c r="V3" s="6" t="s">
        <v>123</v>
      </c>
      <c r="W3" s="6" t="s">
        <v>124</v>
      </c>
    </row>
    <row r="4" spans="2:54" ht="18.75" customHeight="1" x14ac:dyDescent="0.25">
      <c r="C4" s="6" t="s">
        <v>271</v>
      </c>
      <c r="D4" s="6" t="s">
        <v>272</v>
      </c>
      <c r="G4" s="6" t="s">
        <v>271</v>
      </c>
      <c r="H4" s="6" t="s">
        <v>273</v>
      </c>
      <c r="I4" s="6" t="s">
        <v>274</v>
      </c>
      <c r="J4" s="6" t="s">
        <v>275</v>
      </c>
      <c r="L4" s="6" t="s">
        <v>271</v>
      </c>
      <c r="M4" s="6" t="s">
        <v>272</v>
      </c>
      <c r="N4" s="6" t="s">
        <v>272</v>
      </c>
      <c r="P4" s="6" t="s">
        <v>271</v>
      </c>
      <c r="Q4" s="6" t="s">
        <v>272</v>
      </c>
      <c r="S4" s="6" t="s">
        <v>271</v>
      </c>
      <c r="T4" s="6" t="s">
        <v>272</v>
      </c>
      <c r="V4" s="6" t="s">
        <v>271</v>
      </c>
      <c r="W4" s="6" t="s">
        <v>272</v>
      </c>
    </row>
    <row r="5" spans="2:54" ht="18.75" customHeight="1" x14ac:dyDescent="0.25">
      <c r="B5" s="6">
        <v>1</v>
      </c>
      <c r="C5" s="7">
        <v>8.1</v>
      </c>
      <c r="D5" s="7">
        <v>6.1000000000000005</v>
      </c>
      <c r="E5" s="7"/>
      <c r="G5" s="7">
        <f t="shared" ref="G5:G10" si="0">AVERAGE(C5,C11,C17)</f>
        <v>8.0333333333333332</v>
      </c>
      <c r="H5" s="7">
        <f>D5</f>
        <v>6.1000000000000005</v>
      </c>
      <c r="I5" s="7">
        <f>D11</f>
        <v>2.4</v>
      </c>
      <c r="J5" s="7">
        <f>D17</f>
        <v>6.4</v>
      </c>
      <c r="L5" s="7">
        <f t="shared" ref="L5:M10" si="1">AVERAGE(C5,C11,C17)</f>
        <v>8.0333333333333332</v>
      </c>
      <c r="M5" s="7">
        <f t="shared" si="1"/>
        <v>4.9666666666666668</v>
      </c>
      <c r="N5" s="9">
        <f>M5/L5*100</f>
        <v>61.825726141078839</v>
      </c>
      <c r="P5" s="8">
        <f t="shared" ref="P5:Q10" si="2">_xlfn.STDEV.S(C5,C11,C17)</f>
        <v>0.20816659994661374</v>
      </c>
      <c r="Q5" s="8">
        <f t="shared" si="2"/>
        <v>2.2278539748675925</v>
      </c>
      <c r="S5" s="7">
        <f t="shared" ref="S5:T10" si="3">P5/L5*100</f>
        <v>2.591285476513864</v>
      </c>
      <c r="T5" s="7">
        <f t="shared" si="3"/>
        <v>44.856120299347502</v>
      </c>
      <c r="V5" s="7">
        <f t="shared" ref="V5:V10" si="4">L5</f>
        <v>8.0333333333333332</v>
      </c>
      <c r="W5" s="7">
        <f t="shared" ref="W5:W10" si="5">T5</f>
        <v>44.856120299347502</v>
      </c>
      <c r="Y5" s="6">
        <v>0</v>
      </c>
      <c r="Z5" s="6">
        <v>10</v>
      </c>
      <c r="AR5" s="7"/>
      <c r="BA5" s="7"/>
      <c r="BB5" s="7"/>
    </row>
    <row r="6" spans="2:54" ht="18.75" customHeight="1" x14ac:dyDescent="0.25">
      <c r="B6" s="6">
        <v>2</v>
      </c>
      <c r="C6" s="7">
        <v>15.2</v>
      </c>
      <c r="D6" s="7">
        <v>12.1</v>
      </c>
      <c r="E6" s="7"/>
      <c r="G6" s="7">
        <f t="shared" si="0"/>
        <v>15.6</v>
      </c>
      <c r="H6" s="7">
        <f t="shared" ref="H6:H10" si="6">D6</f>
        <v>12.1</v>
      </c>
      <c r="I6" s="7">
        <f t="shared" ref="I6:I10" si="7">D12</f>
        <v>14.9</v>
      </c>
      <c r="J6" s="7">
        <f t="shared" ref="J6:J10" si="8">D18</f>
        <v>13.100000000000001</v>
      </c>
      <c r="L6" s="7">
        <f t="shared" si="1"/>
        <v>15.6</v>
      </c>
      <c r="M6" s="7">
        <f t="shared" si="1"/>
        <v>13.366666666666667</v>
      </c>
      <c r="N6" s="9">
        <f t="shared" ref="N6:N10" si="9">M6/L6*100</f>
        <v>85.683760683760696</v>
      </c>
      <c r="P6" s="8">
        <f t="shared" si="2"/>
        <v>0.34641016151377629</v>
      </c>
      <c r="Q6" s="8">
        <f t="shared" si="2"/>
        <v>1.4189197769195179</v>
      </c>
      <c r="S6" s="7">
        <f t="shared" si="3"/>
        <v>2.220577958421643</v>
      </c>
      <c r="T6" s="7">
        <f t="shared" si="3"/>
        <v>10.615359927078687</v>
      </c>
      <c r="V6" s="7">
        <f t="shared" si="4"/>
        <v>15.6</v>
      </c>
      <c r="W6" s="7">
        <f t="shared" si="5"/>
        <v>10.615359927078687</v>
      </c>
      <c r="Y6" s="6">
        <v>50</v>
      </c>
      <c r="Z6" s="6">
        <v>10</v>
      </c>
      <c r="AR6" s="7"/>
      <c r="BA6" s="7"/>
      <c r="BB6" s="7"/>
    </row>
    <row r="7" spans="2:54" ht="18.75" customHeight="1" x14ac:dyDescent="0.25">
      <c r="B7" s="6">
        <v>3</v>
      </c>
      <c r="C7" s="7">
        <v>21.9</v>
      </c>
      <c r="D7" s="7">
        <v>15.299999999999999</v>
      </c>
      <c r="E7" s="7"/>
      <c r="G7" s="7">
        <f t="shared" si="0"/>
        <v>22.166666666666668</v>
      </c>
      <c r="H7" s="7">
        <f t="shared" si="6"/>
        <v>15.299999999999999</v>
      </c>
      <c r="I7" s="7">
        <f t="shared" si="7"/>
        <v>16.100000000000001</v>
      </c>
      <c r="J7" s="7">
        <f t="shared" si="8"/>
        <v>18.2</v>
      </c>
      <c r="L7" s="7">
        <f t="shared" si="1"/>
        <v>22.166666666666668</v>
      </c>
      <c r="M7" s="7">
        <f t="shared" si="1"/>
        <v>16.533333333333331</v>
      </c>
      <c r="N7" s="9">
        <f t="shared" si="9"/>
        <v>74.586466165413526</v>
      </c>
      <c r="P7" s="8">
        <f t="shared" si="2"/>
        <v>0.25166114784235838</v>
      </c>
      <c r="Q7" s="8">
        <f t="shared" si="2"/>
        <v>1.4977761292440646</v>
      </c>
      <c r="S7" s="7">
        <f t="shared" si="3"/>
        <v>1.1353134489128949</v>
      </c>
      <c r="T7" s="7">
        <f t="shared" si="3"/>
        <v>9.0591298139761989</v>
      </c>
      <c r="V7" s="7">
        <f t="shared" si="4"/>
        <v>22.166666666666668</v>
      </c>
      <c r="W7" s="7">
        <f t="shared" si="5"/>
        <v>9.0591298139761989</v>
      </c>
      <c r="AR7" s="7"/>
      <c r="BA7" s="7"/>
      <c r="BB7" s="7"/>
    </row>
    <row r="8" spans="2:54" ht="18.75" customHeight="1" x14ac:dyDescent="0.25">
      <c r="B8" s="6">
        <v>4</v>
      </c>
      <c r="C8" s="7">
        <v>29.9</v>
      </c>
      <c r="D8" s="7">
        <v>23.8</v>
      </c>
      <c r="E8" s="7"/>
      <c r="G8" s="7">
        <f t="shared" si="0"/>
        <v>30.133333333333336</v>
      </c>
      <c r="H8" s="7">
        <f t="shared" si="6"/>
        <v>23.8</v>
      </c>
      <c r="I8" s="7">
        <f t="shared" si="7"/>
        <v>22.1</v>
      </c>
      <c r="J8" s="7">
        <f t="shared" si="8"/>
        <v>28.4</v>
      </c>
      <c r="L8" s="7">
        <f t="shared" si="1"/>
        <v>30.133333333333336</v>
      </c>
      <c r="M8" s="7">
        <f t="shared" si="1"/>
        <v>24.766666666666669</v>
      </c>
      <c r="N8" s="9">
        <f t="shared" si="9"/>
        <v>82.190265486725664</v>
      </c>
      <c r="P8" s="8">
        <f t="shared" si="2"/>
        <v>0.32145502536643233</v>
      </c>
      <c r="Q8" s="8">
        <f t="shared" si="2"/>
        <v>3.2593455375785347</v>
      </c>
      <c r="S8" s="7">
        <f t="shared" si="3"/>
        <v>1.0667755266585142</v>
      </c>
      <c r="T8" s="7">
        <f t="shared" si="3"/>
        <v>13.160210784300947</v>
      </c>
      <c r="V8" s="7">
        <f t="shared" si="4"/>
        <v>30.133333333333336</v>
      </c>
      <c r="W8" s="7">
        <f t="shared" si="5"/>
        <v>13.160210784300947</v>
      </c>
      <c r="Y8" s="6">
        <v>0</v>
      </c>
      <c r="Z8" s="6">
        <v>20</v>
      </c>
      <c r="AR8" s="7"/>
      <c r="BA8" s="7"/>
      <c r="BB8" s="7"/>
    </row>
    <row r="9" spans="2:54" ht="18.75" customHeight="1" x14ac:dyDescent="0.25">
      <c r="B9" s="6">
        <v>5</v>
      </c>
      <c r="C9" s="7">
        <v>36.6</v>
      </c>
      <c r="D9" s="7">
        <v>29.7</v>
      </c>
      <c r="E9" s="7"/>
      <c r="G9" s="7">
        <f t="shared" si="0"/>
        <v>36.366666666666667</v>
      </c>
      <c r="H9" s="7">
        <f t="shared" si="6"/>
        <v>29.7</v>
      </c>
      <c r="I9" s="7">
        <f t="shared" si="7"/>
        <v>29.5</v>
      </c>
      <c r="J9" s="7">
        <f t="shared" si="8"/>
        <v>31</v>
      </c>
      <c r="L9" s="7">
        <f t="shared" si="1"/>
        <v>36.366666666666667</v>
      </c>
      <c r="M9" s="7">
        <f t="shared" si="1"/>
        <v>30.066666666666666</v>
      </c>
      <c r="N9" s="9">
        <f t="shared" si="9"/>
        <v>82.67644362969753</v>
      </c>
      <c r="P9" s="8">
        <f t="shared" si="2"/>
        <v>0.77674534651540317</v>
      </c>
      <c r="Q9" s="8">
        <f t="shared" si="2"/>
        <v>0.8144527815247079</v>
      </c>
      <c r="S9" s="7">
        <f t="shared" si="3"/>
        <v>2.1358717136078913</v>
      </c>
      <c r="T9" s="7">
        <f t="shared" si="3"/>
        <v>2.708822998419206</v>
      </c>
      <c r="V9" s="7">
        <f t="shared" si="4"/>
        <v>36.366666666666667</v>
      </c>
      <c r="W9" s="7">
        <f t="shared" si="5"/>
        <v>2.708822998419206</v>
      </c>
      <c r="Y9" s="6">
        <v>50</v>
      </c>
      <c r="Z9" s="6">
        <v>20</v>
      </c>
      <c r="AR9" s="7"/>
      <c r="BA9" s="7"/>
      <c r="BB9" s="7"/>
    </row>
    <row r="10" spans="2:54" ht="18.75" customHeight="1" x14ac:dyDescent="0.25">
      <c r="B10" s="6">
        <v>6</v>
      </c>
      <c r="C10" s="7">
        <v>43.6</v>
      </c>
      <c r="D10" s="7">
        <v>34.5</v>
      </c>
      <c r="E10" s="7"/>
      <c r="G10" s="7">
        <f t="shared" si="0"/>
        <v>44.066666666666663</v>
      </c>
      <c r="H10" s="7">
        <f t="shared" si="6"/>
        <v>34.5</v>
      </c>
      <c r="I10" s="7">
        <f t="shared" si="7"/>
        <v>32.800000000000004</v>
      </c>
      <c r="J10" s="7">
        <f t="shared" si="8"/>
        <v>36.6</v>
      </c>
      <c r="L10" s="7">
        <f t="shared" si="1"/>
        <v>44.066666666666663</v>
      </c>
      <c r="M10" s="7">
        <f t="shared" si="1"/>
        <v>34.633333333333333</v>
      </c>
      <c r="N10" s="9">
        <f t="shared" si="9"/>
        <v>78.593040847201209</v>
      </c>
      <c r="P10" s="8">
        <f t="shared" si="2"/>
        <v>0.50332229568471676</v>
      </c>
      <c r="Q10" s="8">
        <f t="shared" si="2"/>
        <v>1.9035055380358965</v>
      </c>
      <c r="S10" s="7">
        <f t="shared" si="3"/>
        <v>1.1421837269698567</v>
      </c>
      <c r="T10" s="7">
        <f t="shared" si="3"/>
        <v>5.4961661348485942</v>
      </c>
      <c r="V10" s="7">
        <f t="shared" si="4"/>
        <v>44.066666666666663</v>
      </c>
      <c r="W10" s="7">
        <f t="shared" si="5"/>
        <v>5.4961661348485942</v>
      </c>
      <c r="AR10" s="7"/>
      <c r="BA10" s="7"/>
      <c r="BB10" s="7"/>
    </row>
    <row r="11" spans="2:54" ht="18.75" customHeight="1" x14ac:dyDescent="0.25">
      <c r="B11" s="6">
        <v>1</v>
      </c>
      <c r="C11" s="7">
        <v>8.2000000000000011</v>
      </c>
      <c r="D11" s="7">
        <v>2.4</v>
      </c>
      <c r="E11" s="7"/>
    </row>
    <row r="12" spans="2:54" ht="18.75" customHeight="1" x14ac:dyDescent="0.25">
      <c r="B12" s="6">
        <v>2</v>
      </c>
      <c r="C12" s="7">
        <v>15.8</v>
      </c>
      <c r="D12" s="7">
        <v>14.9</v>
      </c>
      <c r="E12" s="7"/>
    </row>
    <row r="13" spans="2:54" ht="18.75" customHeight="1" x14ac:dyDescent="0.25">
      <c r="B13" s="6">
        <v>3</v>
      </c>
      <c r="C13" s="7">
        <v>22.2</v>
      </c>
      <c r="D13" s="7">
        <v>16.100000000000001</v>
      </c>
      <c r="E13" s="7"/>
    </row>
    <row r="14" spans="2:54" ht="18.75" customHeight="1" x14ac:dyDescent="0.25">
      <c r="B14" s="6">
        <v>4</v>
      </c>
      <c r="C14" s="7">
        <v>30</v>
      </c>
      <c r="D14" s="7">
        <v>22.1</v>
      </c>
      <c r="E14" s="7"/>
    </row>
    <row r="15" spans="2:54" ht="18.75" customHeight="1" x14ac:dyDescent="0.25">
      <c r="B15" s="6">
        <v>5</v>
      </c>
      <c r="C15" s="7">
        <v>35.5</v>
      </c>
      <c r="D15" s="7">
        <v>29.5</v>
      </c>
      <c r="E15" s="7"/>
    </row>
    <row r="16" spans="2:54" ht="18.75" customHeight="1" x14ac:dyDescent="0.25">
      <c r="B16" s="6">
        <v>6</v>
      </c>
      <c r="C16" s="7">
        <v>44</v>
      </c>
      <c r="D16" s="7">
        <v>32.800000000000004</v>
      </c>
      <c r="E16" s="7"/>
    </row>
    <row r="17" spans="2:27" ht="18.75" customHeight="1" x14ac:dyDescent="0.25">
      <c r="B17" s="6">
        <v>1</v>
      </c>
      <c r="C17" s="7">
        <v>7.8</v>
      </c>
      <c r="D17" s="7">
        <v>6.4</v>
      </c>
      <c r="E17" s="7"/>
      <c r="O17" s="7"/>
    </row>
    <row r="18" spans="2:27" ht="18.75" customHeight="1" x14ac:dyDescent="0.25">
      <c r="B18" s="6">
        <v>2</v>
      </c>
      <c r="C18" s="7">
        <v>15.8</v>
      </c>
      <c r="D18" s="7">
        <v>13.100000000000001</v>
      </c>
      <c r="E18" s="7"/>
      <c r="O18" s="7"/>
    </row>
    <row r="19" spans="2:27" ht="18.75" customHeight="1" x14ac:dyDescent="0.25">
      <c r="B19" s="6">
        <v>3</v>
      </c>
      <c r="C19" s="7">
        <v>22.4</v>
      </c>
      <c r="D19" s="7">
        <v>18.2</v>
      </c>
      <c r="E19" s="7"/>
      <c r="O19" s="7"/>
    </row>
    <row r="20" spans="2:27" ht="18.75" customHeight="1" x14ac:dyDescent="0.25">
      <c r="B20" s="6">
        <v>4</v>
      </c>
      <c r="C20" s="7">
        <v>30.5</v>
      </c>
      <c r="D20" s="7">
        <v>28.4</v>
      </c>
      <c r="E20" s="7"/>
      <c r="O20" s="7"/>
    </row>
    <row r="21" spans="2:27" ht="18.75" customHeight="1" x14ac:dyDescent="0.25">
      <c r="B21" s="6">
        <v>5</v>
      </c>
      <c r="C21" s="7">
        <v>37</v>
      </c>
      <c r="D21" s="7">
        <v>31</v>
      </c>
      <c r="E21" s="7"/>
      <c r="O21" s="7"/>
    </row>
    <row r="22" spans="2:27" ht="18.75" customHeight="1" x14ac:dyDescent="0.25">
      <c r="B22" s="6">
        <v>6</v>
      </c>
      <c r="C22" s="7">
        <v>44.6</v>
      </c>
      <c r="D22" s="7">
        <v>36.6</v>
      </c>
      <c r="E22" s="7"/>
      <c r="O22" s="7"/>
    </row>
    <row r="23" spans="2:27" ht="18.75" customHeight="1" x14ac:dyDescent="0.25">
      <c r="C23" s="7"/>
      <c r="D23" s="7"/>
      <c r="E23" s="7"/>
    </row>
    <row r="24" spans="2:27" ht="18.75" customHeight="1" x14ac:dyDescent="0.25"/>
    <row r="25" spans="2:27" ht="18.75" customHeight="1" x14ac:dyDescent="0.25"/>
    <row r="26" spans="2:27" ht="18.75" customHeight="1" x14ac:dyDescent="0.25"/>
    <row r="27" spans="2:27" ht="18.75" customHeight="1" x14ac:dyDescent="0.25">
      <c r="H27" s="6" t="s">
        <v>188</v>
      </c>
      <c r="W27" s="6" t="s">
        <v>125</v>
      </c>
      <c r="X27" s="6">
        <v>528.80999999999995</v>
      </c>
      <c r="Y27" s="6">
        <v>528.80999999999995</v>
      </c>
    </row>
    <row r="28" spans="2:27" ht="18.75" customHeight="1" x14ac:dyDescent="0.25">
      <c r="G28" s="6">
        <v>0</v>
      </c>
      <c r="H28" s="6">
        <v>0</v>
      </c>
      <c r="W28" s="6" t="s">
        <v>126</v>
      </c>
      <c r="X28" s="6">
        <v>-1.2809999999999999</v>
      </c>
      <c r="Y28" s="6">
        <v>-1.2809999999999999</v>
      </c>
    </row>
    <row r="29" spans="2:27" ht="18.75" customHeight="1" x14ac:dyDescent="0.25">
      <c r="G29" s="6">
        <v>50</v>
      </c>
      <c r="H29" s="6">
        <v>50</v>
      </c>
      <c r="W29" s="6" t="s">
        <v>127</v>
      </c>
      <c r="X29" s="6">
        <v>10</v>
      </c>
      <c r="Y29" s="6">
        <v>20</v>
      </c>
      <c r="Z29" s="6" t="s">
        <v>129</v>
      </c>
    </row>
    <row r="30" spans="2:27" ht="18.75" customHeight="1" x14ac:dyDescent="0.25">
      <c r="W30" s="6" t="s">
        <v>128</v>
      </c>
      <c r="X30" s="9">
        <f>(X29/X27)^(1/X28)</f>
        <v>22.145059996061114</v>
      </c>
      <c r="Y30" s="9">
        <f>(Y29/Y27)^(1/Y28)</f>
        <v>12.89082663706527</v>
      </c>
      <c r="Z30" s="6" t="s">
        <v>130</v>
      </c>
      <c r="AA30" s="6" t="s">
        <v>131</v>
      </c>
    </row>
    <row r="31" spans="2:27" ht="18.75" customHeight="1" x14ac:dyDescent="0.25">
      <c r="X31" s="9" t="e">
        <f>X30/$E$23</f>
        <v>#DIV/0!</v>
      </c>
      <c r="Y31" s="9" t="e">
        <f>Y30/$E$23</f>
        <v>#DIV/0!</v>
      </c>
      <c r="AA31" s="6" t="s">
        <v>132</v>
      </c>
    </row>
    <row r="32" spans="2:27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</sheetData>
  <phoneticPr fontId="9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67db150-2c5e-4d90-ac2a-340f6c11291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57C5B2F793654798517D73BBA652CE" ma:contentTypeVersion="15" ma:contentTypeDescription="新しいドキュメントを作成します。" ma:contentTypeScope="" ma:versionID="8100f5516583d81fd1b009772150891f">
  <xsd:schema xmlns:xsd="http://www.w3.org/2001/XMLSchema" xmlns:xs="http://www.w3.org/2001/XMLSchema" xmlns:p="http://schemas.microsoft.com/office/2006/metadata/properties" xmlns:ns3="767db150-2c5e-4d90-ac2a-340f6c112915" xmlns:ns4="4171147f-8728-4ea6-adee-49ecc2213eb6" targetNamespace="http://schemas.microsoft.com/office/2006/metadata/properties" ma:root="true" ma:fieldsID="533f9b2048f4c8f4238abdcd814879b8" ns3:_="" ns4:_="">
    <xsd:import namespace="767db150-2c5e-4d90-ac2a-340f6c112915"/>
    <xsd:import namespace="4171147f-8728-4ea6-adee-49ecc2213eb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7db150-2c5e-4d90-ac2a-340f6c1129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71147f-8728-4ea6-adee-49ecc2213eb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CA81AE-D1A7-423E-8088-07417F1FF2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7C7A00-9D1F-43D3-80C4-4462890AAD02}">
  <ds:schemaRefs>
    <ds:schemaRef ds:uri="http://purl.org/dc/terms/"/>
    <ds:schemaRef ds:uri="767db150-2c5e-4d90-ac2a-340f6c112915"/>
    <ds:schemaRef ds:uri="http://schemas.microsoft.com/office/2006/metadata/properties"/>
    <ds:schemaRef ds:uri="4171147f-8728-4ea6-adee-49ecc2213eb6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62A29F6-F982-4B36-90F5-ED8EEC1F7E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7db150-2c5e-4d90-ac2a-340f6c112915"/>
    <ds:schemaRef ds:uri="4171147f-8728-4ea6-adee-49ecc2213e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fig7</vt:lpstr>
      <vt:lpstr>fig8</vt:lpstr>
      <vt:lpstr>fig9</vt:lpstr>
      <vt:lpstr>fig10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2023-09-16T22:14:04Z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0x0101006E57C5B2F793654798517D73BBA652CE</vt:lpwstr>
  </property>
</Properties>
</file>