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4.xml" ContentType="application/vnd.ms-office.chartstyle+xml"/>
  <Override PartName="/xl/charts/colors24.xml" ContentType="application/vnd.ms-office.chartcolorstyle+xml"/>
  <Override PartName="/xl/charts/chartEx2.xml" ContentType="application/vnd.ms-office.chartex+xml"/>
  <Override PartName="/xl/charts/style25.xml" ContentType="application/vnd.ms-office.chartstyle+xml"/>
  <Override PartName="/xl/charts/colors25.xml" ContentType="application/vnd.ms-office.chartcolorstyle+xml"/>
  <Override PartName="/xl/charts/chartEx3.xml" ContentType="application/vnd.ms-office.chartex+xml"/>
  <Override PartName="/xl/charts/style26.xml" ContentType="application/vnd.ms-office.chartstyle+xml"/>
  <Override PartName="/xl/charts/colors26.xml" ContentType="application/vnd.ms-office.chartcolorstyle+xml"/>
  <Override PartName="/xl/charts/chartEx4.xml" ContentType="application/vnd.ms-office.chartex+xml"/>
  <Override PartName="/xl/charts/style27.xml" ContentType="application/vnd.ms-office.chartstyle+xml"/>
  <Override PartName="/xl/charts/colors27.xml" ContentType="application/vnd.ms-office.chartcolorstyle+xml"/>
  <Override PartName="/xl/charts/chartEx5.xml" ContentType="application/vnd.ms-office.chartex+xml"/>
  <Override PartName="/xl/charts/style28.xml" ContentType="application/vnd.ms-office.chartstyle+xml"/>
  <Override PartName="/xl/charts/colors28.xml" ContentType="application/vnd.ms-office.chartcolorstyle+xml"/>
  <Override PartName="/xl/charts/chartEx6.xml" ContentType="application/vnd.ms-office.chartex+xml"/>
  <Override PartName="/xl/charts/style29.xml" ContentType="application/vnd.ms-office.chartstyle+xml"/>
  <Override PartName="/xl/charts/colors29.xml" ContentType="application/vnd.ms-office.chartcolorstyle+xml"/>
  <Override PartName="/xl/charts/chartEx7.xml" ContentType="application/vnd.ms-office.chartex+xml"/>
  <Override PartName="/xl/charts/style30.xml" ContentType="application/vnd.ms-office.chartstyle+xml"/>
  <Override PartName="/xl/charts/colors30.xml" ContentType="application/vnd.ms-office.chartcolorstyle+xml"/>
  <Override PartName="/xl/charts/chartEx8.xml" ContentType="application/vnd.ms-office.chartex+xml"/>
  <Override PartName="/xl/charts/style31.xml" ContentType="application/vnd.ms-office.chartstyle+xml"/>
  <Override PartName="/xl/charts/colors31.xml" ContentType="application/vnd.ms-office.chartcolorstyle+xml"/>
  <Override PartName="/xl/drawings/drawing3.xml" ContentType="application/vnd.openxmlformats-officedocument.drawing+xml"/>
  <Override PartName="/xl/charts/chartEx9.xml" ContentType="application/vnd.ms-office.chartex+xml"/>
  <Override PartName="/xl/charts/style32.xml" ContentType="application/vnd.ms-office.chartstyle+xml"/>
  <Override PartName="/xl/charts/colors32.xml" ContentType="application/vnd.ms-office.chartcolorstyle+xml"/>
  <Override PartName="/xl/charts/chartEx10.xml" ContentType="application/vnd.ms-office.chartex+xml"/>
  <Override PartName="/xl/charts/style33.xml" ContentType="application/vnd.ms-office.chartstyle+xml"/>
  <Override PartName="/xl/charts/colors33.xml" ContentType="application/vnd.ms-office.chartcolorstyle+xml"/>
  <Override PartName="/xl/charts/chartEx11.xml" ContentType="application/vnd.ms-office.chartex+xml"/>
  <Override PartName="/xl/charts/style34.xml" ContentType="application/vnd.ms-office.chartstyle+xml"/>
  <Override PartName="/xl/charts/colors34.xml" ContentType="application/vnd.ms-office.chartcolorstyle+xml"/>
  <Override PartName="/xl/charts/chartEx12.xml" ContentType="application/vnd.ms-office.chartex+xml"/>
  <Override PartName="/xl/charts/style35.xml" ContentType="application/vnd.ms-office.chartstyle+xml"/>
  <Override PartName="/xl/charts/colors35.xml" ContentType="application/vnd.ms-office.chartcolorstyle+xml"/>
  <Override PartName="/xl/charts/chartEx13.xml" ContentType="application/vnd.ms-office.chartex+xml"/>
  <Override PartName="/xl/charts/style36.xml" ContentType="application/vnd.ms-office.chartstyle+xml"/>
  <Override PartName="/xl/charts/colors3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19844739-CAEA-4DB7-B236-4950560187B9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1" r:id="rId1"/>
    <sheet name="Difference Analysis" sheetId="2" r:id="rId2"/>
    <sheet name="Ratio Analysis" sheetId="3" r:id="rId3"/>
  </sheets>
  <definedNames>
    <definedName name="_xlchart.v1.0" hidden="1">'Difference Analysis'!$A$3:$A$79</definedName>
    <definedName name="_xlchart.v1.1" hidden="1">'Difference Analysis'!$A$3:$A$80</definedName>
    <definedName name="_xlchart.v1.10" hidden="1">'Ratio Analysis'!$A$3:$A$80</definedName>
    <definedName name="_xlchart.v1.11" hidden="1">'Ratio Analysis'!$A$3:$A$80</definedName>
    <definedName name="_xlchart.v1.12" hidden="1">'Ratio Analysis'!$A$3:$A$80</definedName>
    <definedName name="_xlchart.v1.2" hidden="1">'Difference Analysis'!$A$3:$A$80</definedName>
    <definedName name="_xlchart.v1.3" hidden="1">'Difference Analysis'!$A$3:$A$80</definedName>
    <definedName name="_xlchart.v1.4" hidden="1">'Difference Analysis'!$A$3:$A$80</definedName>
    <definedName name="_xlchart.v1.5" hidden="1">'Difference Analysis'!$A$3:$A$80</definedName>
    <definedName name="_xlchart.v1.6" hidden="1">'Difference Analysis'!$A$3:$A$80</definedName>
    <definedName name="_xlchart.v1.7" hidden="1">'Difference Analysis'!$A$3:$A$80</definedName>
    <definedName name="_xlchart.v1.8" hidden="1">'Ratio Analysis'!$A$3:$A$80</definedName>
    <definedName name="_xlchart.v1.9" hidden="1">'Ratio Analysis'!$A$3:$A$80</definedName>
    <definedName name="solver_adj" localSheetId="0" hidden="1">Microwave!$Q$421:$Q$424</definedName>
    <definedName name="solver_cvg" localSheetId="0" hidden="1">0.00000001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Microwave!$S$420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27" i="1" l="1"/>
  <c r="M427" i="1"/>
  <c r="E427" i="1"/>
  <c r="C419" i="1" l="1"/>
  <c r="C418" i="1"/>
  <c r="C417" i="1"/>
  <c r="C416" i="1"/>
  <c r="C415" i="1"/>
  <c r="C414" i="1"/>
  <c r="C402" i="1"/>
  <c r="C403" i="1"/>
  <c r="C404" i="1"/>
  <c r="C405" i="1"/>
  <c r="C406" i="1"/>
  <c r="C401" i="1"/>
  <c r="C355" i="1"/>
  <c r="C376" i="1" s="1"/>
  <c r="H353" i="1"/>
  <c r="H354" i="1"/>
  <c r="H375" i="1" s="1"/>
  <c r="H355" i="1"/>
  <c r="H356" i="1"/>
  <c r="H357" i="1"/>
  <c r="H352" i="1"/>
  <c r="G353" i="1"/>
  <c r="G354" i="1"/>
  <c r="G355" i="1"/>
  <c r="G356" i="1"/>
  <c r="G357" i="1"/>
  <c r="G352" i="1"/>
  <c r="F353" i="1"/>
  <c r="F354" i="1"/>
  <c r="F355" i="1"/>
  <c r="F356" i="1"/>
  <c r="F357" i="1"/>
  <c r="F352" i="1"/>
  <c r="F373" i="1" s="1"/>
  <c r="E353" i="1"/>
  <c r="E374" i="1" s="1"/>
  <c r="E354" i="1"/>
  <c r="E355" i="1"/>
  <c r="E356" i="1"/>
  <c r="E357" i="1"/>
  <c r="E352" i="1"/>
  <c r="D353" i="1"/>
  <c r="D354" i="1"/>
  <c r="D355" i="1"/>
  <c r="D356" i="1"/>
  <c r="D357" i="1"/>
  <c r="P389" i="1" s="1"/>
  <c r="D352" i="1"/>
  <c r="C353" i="1"/>
  <c r="C354" i="1"/>
  <c r="C368" i="1" s="1"/>
  <c r="C356" i="1"/>
  <c r="D384" i="1" s="1"/>
  <c r="C357" i="1"/>
  <c r="C352" i="1"/>
  <c r="L308" i="1"/>
  <c r="L309" i="1"/>
  <c r="L307" i="1"/>
  <c r="K308" i="1"/>
  <c r="K309" i="1"/>
  <c r="K307" i="1"/>
  <c r="J308" i="1"/>
  <c r="K323" i="1" s="1"/>
  <c r="J309" i="1"/>
  <c r="J307" i="1"/>
  <c r="E308" i="1"/>
  <c r="F308" i="1"/>
  <c r="G308" i="1"/>
  <c r="H308" i="1"/>
  <c r="E309" i="1"/>
  <c r="F309" i="1"/>
  <c r="G309" i="1"/>
  <c r="H309" i="1"/>
  <c r="E310" i="1"/>
  <c r="F310" i="1"/>
  <c r="G310" i="1"/>
  <c r="H310" i="1"/>
  <c r="E311" i="1"/>
  <c r="F311" i="1"/>
  <c r="G311" i="1"/>
  <c r="H311" i="1"/>
  <c r="E312" i="1"/>
  <c r="F312" i="1"/>
  <c r="G312" i="1"/>
  <c r="H312" i="1"/>
  <c r="H307" i="1"/>
  <c r="G307" i="1"/>
  <c r="F307" i="1"/>
  <c r="E307" i="1"/>
  <c r="D308" i="1"/>
  <c r="D309" i="1"/>
  <c r="D310" i="1"/>
  <c r="D311" i="1"/>
  <c r="P335" i="1" s="1"/>
  <c r="D312" i="1"/>
  <c r="D307" i="1"/>
  <c r="O314" i="1" s="1"/>
  <c r="C307" i="1"/>
  <c r="C308" i="1"/>
  <c r="C309" i="1"/>
  <c r="C310" i="1"/>
  <c r="C311" i="1"/>
  <c r="C312" i="1"/>
  <c r="C319" i="1" s="1"/>
  <c r="F113" i="1"/>
  <c r="D113" i="1"/>
  <c r="B113" i="1"/>
  <c r="F112" i="1"/>
  <c r="D112" i="1"/>
  <c r="B112" i="1"/>
  <c r="F111" i="1"/>
  <c r="D111" i="1"/>
  <c r="B111" i="1"/>
  <c r="E110" i="1"/>
  <c r="D110" i="1"/>
  <c r="B110" i="1"/>
  <c r="G392" i="1" l="1"/>
  <c r="N366" i="1"/>
  <c r="G363" i="1"/>
  <c r="K335" i="1"/>
  <c r="P375" i="1"/>
  <c r="D387" i="1"/>
  <c r="Q374" i="1"/>
  <c r="S369" i="1"/>
  <c r="L321" i="1"/>
  <c r="R377" i="1"/>
  <c r="Q371" i="1"/>
  <c r="G376" i="1"/>
  <c r="J321" i="1"/>
  <c r="E387" i="1"/>
  <c r="E375" i="1"/>
  <c r="F391" i="1"/>
  <c r="G373" i="1"/>
  <c r="G389" i="1"/>
  <c r="G375" i="1"/>
  <c r="N382" i="1"/>
  <c r="L323" i="1"/>
  <c r="E390" i="1"/>
  <c r="E378" i="1"/>
  <c r="C373" i="1"/>
  <c r="C388" i="1"/>
  <c r="D376" i="1"/>
  <c r="H376" i="1"/>
  <c r="D369" i="1"/>
  <c r="N375" i="1"/>
  <c r="P382" i="1"/>
  <c r="R314" i="1"/>
  <c r="J322" i="1"/>
  <c r="S314" i="1"/>
  <c r="P322" i="1"/>
  <c r="L335" i="1"/>
  <c r="O391" i="1"/>
  <c r="E368" i="1"/>
  <c r="R380" i="1"/>
  <c r="P314" i="1"/>
  <c r="S317" i="1"/>
  <c r="E392" i="1"/>
  <c r="E388" i="1"/>
  <c r="F390" i="1"/>
  <c r="H362" i="1"/>
  <c r="F376" i="1"/>
  <c r="C390" i="1"/>
  <c r="N361" i="1"/>
  <c r="R366" i="1"/>
  <c r="S376" i="1"/>
  <c r="R373" i="1"/>
  <c r="S383" i="1"/>
  <c r="N389" i="1"/>
  <c r="K321" i="1"/>
  <c r="Q388" i="1"/>
  <c r="G385" i="1"/>
  <c r="R342" i="1"/>
  <c r="S391" i="1"/>
  <c r="F377" i="1"/>
  <c r="F382" i="1"/>
  <c r="Q385" i="1"/>
  <c r="N318" i="1"/>
  <c r="R318" i="1"/>
  <c r="L337" i="1"/>
  <c r="K322" i="1"/>
  <c r="P361" i="1"/>
  <c r="O369" i="1"/>
  <c r="F389" i="1"/>
  <c r="R384" i="1"/>
  <c r="G359" i="1"/>
  <c r="E373" i="1"/>
  <c r="O362" i="1"/>
  <c r="N373" i="1"/>
  <c r="O376" i="1"/>
  <c r="N380" i="1"/>
  <c r="O383" i="1"/>
  <c r="O390" i="1"/>
  <c r="E403" i="1"/>
  <c r="F403" i="1" s="1"/>
  <c r="G403" i="1" s="1"/>
  <c r="J336" i="1"/>
  <c r="R392" i="1"/>
  <c r="R388" i="1"/>
  <c r="H384" i="1"/>
  <c r="G381" i="1"/>
  <c r="Q364" i="1"/>
  <c r="N368" i="1"/>
  <c r="Q381" i="1"/>
  <c r="Q392" i="1"/>
  <c r="E416" i="1"/>
  <c r="F416" i="1" s="1"/>
  <c r="G416" i="1" s="1"/>
  <c r="D314" i="1"/>
  <c r="N336" i="1"/>
  <c r="S340" i="1"/>
  <c r="H347" i="1"/>
  <c r="S337" i="1"/>
  <c r="S330" i="1"/>
  <c r="S336" i="1"/>
  <c r="J335" i="1"/>
  <c r="K337" i="1"/>
  <c r="L336" i="1"/>
  <c r="L322" i="1"/>
  <c r="C378" i="1"/>
  <c r="C392" i="1"/>
  <c r="C385" i="1"/>
  <c r="N392" i="1"/>
  <c r="N385" i="1"/>
  <c r="N378" i="1"/>
  <c r="N371" i="1"/>
  <c r="N364" i="1"/>
  <c r="G387" i="1"/>
  <c r="E389" i="1"/>
  <c r="D390" i="1"/>
  <c r="H390" i="1"/>
  <c r="C389" i="1"/>
  <c r="C387" i="1"/>
  <c r="O387" i="1"/>
  <c r="O380" i="1"/>
  <c r="O373" i="1"/>
  <c r="O366" i="1"/>
  <c r="O359" i="1"/>
  <c r="D373" i="1"/>
  <c r="Q363" i="1"/>
  <c r="D389" i="1"/>
  <c r="D382" i="1"/>
  <c r="O389" i="1"/>
  <c r="O382" i="1"/>
  <c r="O375" i="1"/>
  <c r="O368" i="1"/>
  <c r="O361" i="1"/>
  <c r="E391" i="1"/>
  <c r="E384" i="1"/>
  <c r="P391" i="1"/>
  <c r="P384" i="1"/>
  <c r="P377" i="1"/>
  <c r="P370" i="1"/>
  <c r="P363" i="1"/>
  <c r="E377" i="1"/>
  <c r="F387" i="1"/>
  <c r="F380" i="1"/>
  <c r="Q387" i="1"/>
  <c r="Q380" i="1"/>
  <c r="Q373" i="1"/>
  <c r="Q366" i="1"/>
  <c r="Q359" i="1"/>
  <c r="Q389" i="1"/>
  <c r="Q382" i="1"/>
  <c r="Q375" i="1"/>
  <c r="Q368" i="1"/>
  <c r="Q361" i="1"/>
  <c r="F375" i="1"/>
  <c r="G377" i="1"/>
  <c r="G391" i="1"/>
  <c r="G384" i="1"/>
  <c r="S387" i="1"/>
  <c r="S380" i="1"/>
  <c r="S373" i="1"/>
  <c r="S366" i="1"/>
  <c r="S359" i="1"/>
  <c r="H373" i="1"/>
  <c r="H389" i="1"/>
  <c r="H382" i="1"/>
  <c r="S389" i="1"/>
  <c r="S382" i="1"/>
  <c r="S375" i="1"/>
  <c r="S368" i="1"/>
  <c r="S361" i="1"/>
  <c r="F360" i="1"/>
  <c r="N390" i="1"/>
  <c r="D375" i="1"/>
  <c r="H343" i="1"/>
  <c r="H380" i="1"/>
  <c r="H391" i="1"/>
  <c r="G388" i="1"/>
  <c r="R363" i="1"/>
  <c r="Q360" i="1"/>
  <c r="P368" i="1"/>
  <c r="R391" i="1"/>
  <c r="E401" i="1"/>
  <c r="F401" i="1" s="1"/>
  <c r="G401" i="1" s="1"/>
  <c r="C314" i="1"/>
  <c r="N314" i="1"/>
  <c r="Q335" i="1"/>
  <c r="Q314" i="1"/>
  <c r="R323" i="1"/>
  <c r="R316" i="1"/>
  <c r="J337" i="1"/>
  <c r="J323" i="1"/>
  <c r="K336" i="1"/>
  <c r="C377" i="1"/>
  <c r="C391" i="1"/>
  <c r="C384" i="1"/>
  <c r="N391" i="1"/>
  <c r="N384" i="1"/>
  <c r="N377" i="1"/>
  <c r="N370" i="1"/>
  <c r="N363" i="1"/>
  <c r="G380" i="1"/>
  <c r="E382" i="1"/>
  <c r="D383" i="1"/>
  <c r="H383" i="1"/>
  <c r="C382" i="1"/>
  <c r="C380" i="1"/>
  <c r="D392" i="1"/>
  <c r="D385" i="1"/>
  <c r="O392" i="1"/>
  <c r="O385" i="1"/>
  <c r="O378" i="1"/>
  <c r="O371" i="1"/>
  <c r="O364" i="1"/>
  <c r="D378" i="1"/>
  <c r="D388" i="1"/>
  <c r="D381" i="1"/>
  <c r="O388" i="1"/>
  <c r="O381" i="1"/>
  <c r="O374" i="1"/>
  <c r="O367" i="1"/>
  <c r="O360" i="1"/>
  <c r="D374" i="1"/>
  <c r="P390" i="1"/>
  <c r="P383" i="1"/>
  <c r="P376" i="1"/>
  <c r="P369" i="1"/>
  <c r="P362" i="1"/>
  <c r="E376" i="1"/>
  <c r="F378" i="1"/>
  <c r="F371" i="1"/>
  <c r="F364" i="1"/>
  <c r="F392" i="1"/>
  <c r="F385" i="1"/>
  <c r="F374" i="1"/>
  <c r="F388" i="1"/>
  <c r="F381" i="1"/>
  <c r="G390" i="1"/>
  <c r="G383" i="1"/>
  <c r="R390" i="1"/>
  <c r="R383" i="1"/>
  <c r="R376" i="1"/>
  <c r="R369" i="1"/>
  <c r="R362" i="1"/>
  <c r="H392" i="1"/>
  <c r="H385" i="1"/>
  <c r="S392" i="1"/>
  <c r="S385" i="1"/>
  <c r="S378" i="1"/>
  <c r="S371" i="1"/>
  <c r="S364" i="1"/>
  <c r="H378" i="1"/>
  <c r="H388" i="1"/>
  <c r="H381" i="1"/>
  <c r="S388" i="1"/>
  <c r="S381" i="1"/>
  <c r="S374" i="1"/>
  <c r="S367" i="1"/>
  <c r="S360" i="1"/>
  <c r="H374" i="1"/>
  <c r="C383" i="1"/>
  <c r="E383" i="1"/>
  <c r="D380" i="1"/>
  <c r="D391" i="1"/>
  <c r="H387" i="1"/>
  <c r="N359" i="1"/>
  <c r="S362" i="1"/>
  <c r="R359" i="1"/>
  <c r="R370" i="1"/>
  <c r="Q367" i="1"/>
  <c r="Q378" i="1"/>
  <c r="N387" i="1"/>
  <c r="S390" i="1"/>
  <c r="R387" i="1"/>
  <c r="N360" i="1"/>
  <c r="P364" i="1"/>
  <c r="P360" i="1"/>
  <c r="N367" i="1"/>
  <c r="P371" i="1"/>
  <c r="Q370" i="1"/>
  <c r="P367" i="1"/>
  <c r="N374" i="1"/>
  <c r="P378" i="1"/>
  <c r="Q377" i="1"/>
  <c r="P374" i="1"/>
  <c r="N381" i="1"/>
  <c r="P385" i="1"/>
  <c r="Q384" i="1"/>
  <c r="P381" i="1"/>
  <c r="N388" i="1"/>
  <c r="P392" i="1"/>
  <c r="Q391" i="1"/>
  <c r="P388" i="1"/>
  <c r="E406" i="1"/>
  <c r="F406" i="1" s="1"/>
  <c r="G406" i="1" s="1"/>
  <c r="E402" i="1"/>
  <c r="F402" i="1" s="1"/>
  <c r="G402" i="1" s="1"/>
  <c r="E417" i="1"/>
  <c r="F417" i="1" s="1"/>
  <c r="G417" i="1" s="1"/>
  <c r="Q321" i="1"/>
  <c r="C359" i="1"/>
  <c r="D362" i="1"/>
  <c r="G378" i="1"/>
  <c r="H377" i="1"/>
  <c r="D377" i="1"/>
  <c r="G374" i="1"/>
  <c r="C381" i="1"/>
  <c r="E385" i="1"/>
  <c r="F384" i="1"/>
  <c r="E381" i="1"/>
  <c r="Q362" i="1"/>
  <c r="R361" i="1"/>
  <c r="P359" i="1"/>
  <c r="Q369" i="1"/>
  <c r="R368" i="1"/>
  <c r="P366" i="1"/>
  <c r="Q376" i="1"/>
  <c r="R375" i="1"/>
  <c r="P373" i="1"/>
  <c r="Q383" i="1"/>
  <c r="R382" i="1"/>
  <c r="P380" i="1"/>
  <c r="Q390" i="1"/>
  <c r="R389" i="1"/>
  <c r="P387" i="1"/>
  <c r="E405" i="1"/>
  <c r="F405" i="1" s="1"/>
  <c r="G405" i="1" s="1"/>
  <c r="E414" i="1"/>
  <c r="F414" i="1" s="1"/>
  <c r="G414" i="1" s="1"/>
  <c r="E418" i="1"/>
  <c r="F418" i="1" s="1"/>
  <c r="G418" i="1" s="1"/>
  <c r="E344" i="1"/>
  <c r="D359" i="1"/>
  <c r="E361" i="1"/>
  <c r="F383" i="1"/>
  <c r="G382" i="1"/>
  <c r="E380" i="1"/>
  <c r="N362" i="1"/>
  <c r="R364" i="1"/>
  <c r="S363" i="1"/>
  <c r="O363" i="1"/>
  <c r="R360" i="1"/>
  <c r="N369" i="1"/>
  <c r="R371" i="1"/>
  <c r="S370" i="1"/>
  <c r="O370" i="1"/>
  <c r="R367" i="1"/>
  <c r="N376" i="1"/>
  <c r="R378" i="1"/>
  <c r="S377" i="1"/>
  <c r="O377" i="1"/>
  <c r="R374" i="1"/>
  <c r="N383" i="1"/>
  <c r="R385" i="1"/>
  <c r="S384" i="1"/>
  <c r="O384" i="1"/>
  <c r="R381" i="1"/>
  <c r="E404" i="1"/>
  <c r="F404" i="1" s="1"/>
  <c r="G404" i="1" s="1"/>
  <c r="E415" i="1"/>
  <c r="F415" i="1" s="1"/>
  <c r="G415" i="1" s="1"/>
  <c r="E419" i="1"/>
  <c r="F419" i="1" s="1"/>
  <c r="G419" i="1" s="1"/>
  <c r="O345" i="1"/>
  <c r="R346" i="1"/>
  <c r="R345" i="1"/>
  <c r="H345" i="1"/>
  <c r="F342" i="1"/>
  <c r="N315" i="1"/>
  <c r="R317" i="1"/>
  <c r="N335" i="1"/>
  <c r="S338" i="1"/>
  <c r="P336" i="1"/>
  <c r="N342" i="1"/>
  <c r="Q326" i="1"/>
  <c r="Q325" i="1"/>
  <c r="F345" i="1"/>
  <c r="Q343" i="1"/>
  <c r="H344" i="1"/>
  <c r="E342" i="1"/>
  <c r="S319" i="1"/>
  <c r="S316" i="1"/>
  <c r="N329" i="1"/>
  <c r="N340" i="1"/>
  <c r="R335" i="1"/>
  <c r="S345" i="1"/>
  <c r="P347" i="1"/>
  <c r="P337" i="1"/>
  <c r="P344" i="1"/>
  <c r="D347" i="1"/>
  <c r="G342" i="1"/>
  <c r="N319" i="1"/>
  <c r="S315" i="1"/>
  <c r="P329" i="1"/>
  <c r="C338" i="1"/>
  <c r="N345" i="1"/>
  <c r="N338" i="1"/>
  <c r="N331" i="1"/>
  <c r="N317" i="1"/>
  <c r="N324" i="1"/>
  <c r="Q344" i="1"/>
  <c r="Q337" i="1"/>
  <c r="Q330" i="1"/>
  <c r="Q316" i="1"/>
  <c r="F344" i="1"/>
  <c r="Q323" i="1"/>
  <c r="Q315" i="1"/>
  <c r="O326" i="1"/>
  <c r="S322" i="1"/>
  <c r="Q347" i="1"/>
  <c r="C344" i="1"/>
  <c r="N323" i="1"/>
  <c r="O342" i="1"/>
  <c r="S342" i="1"/>
  <c r="P342" i="1"/>
  <c r="S343" i="1"/>
  <c r="O347" i="1"/>
  <c r="S347" i="1"/>
  <c r="O340" i="1"/>
  <c r="O333" i="1"/>
  <c r="O343" i="1"/>
  <c r="O336" i="1"/>
  <c r="O329" i="1"/>
  <c r="O315" i="1"/>
  <c r="P346" i="1"/>
  <c r="P339" i="1"/>
  <c r="P332" i="1"/>
  <c r="P345" i="1"/>
  <c r="P338" i="1"/>
  <c r="P331" i="1"/>
  <c r="P317" i="1"/>
  <c r="E345" i="1"/>
  <c r="P324" i="1"/>
  <c r="G346" i="1"/>
  <c r="G344" i="1"/>
  <c r="O346" i="1"/>
  <c r="S346" i="1"/>
  <c r="S324" i="1"/>
  <c r="F347" i="1"/>
  <c r="F346" i="1"/>
  <c r="E343" i="1"/>
  <c r="N316" i="1"/>
  <c r="P319" i="1"/>
  <c r="P318" i="1"/>
  <c r="O317" i="1"/>
  <c r="O316" i="1"/>
  <c r="S326" i="1"/>
  <c r="P325" i="1"/>
  <c r="O322" i="1"/>
  <c r="N333" i="1"/>
  <c r="P333" i="1"/>
  <c r="R331" i="1"/>
  <c r="O330" i="1"/>
  <c r="Q328" i="1"/>
  <c r="R339" i="1"/>
  <c r="O338" i="1"/>
  <c r="N344" i="1"/>
  <c r="Q322" i="1"/>
  <c r="E335" i="1"/>
  <c r="N346" i="1"/>
  <c r="N339" i="1"/>
  <c r="N332" i="1"/>
  <c r="O328" i="1"/>
  <c r="S328" i="1"/>
  <c r="O324" i="1"/>
  <c r="P328" i="1"/>
  <c r="S329" i="1"/>
  <c r="S333" i="1"/>
  <c r="R347" i="1"/>
  <c r="R340" i="1"/>
  <c r="R333" i="1"/>
  <c r="R319" i="1"/>
  <c r="G347" i="1"/>
  <c r="R326" i="1"/>
  <c r="R325" i="1"/>
  <c r="R344" i="1"/>
  <c r="R337" i="1"/>
  <c r="R330" i="1"/>
  <c r="R343" i="1"/>
  <c r="R336" i="1"/>
  <c r="R329" i="1"/>
  <c r="R315" i="1"/>
  <c r="G343" i="1"/>
  <c r="R322" i="1"/>
  <c r="E347" i="1"/>
  <c r="E346" i="1"/>
  <c r="D345" i="1"/>
  <c r="D344" i="1"/>
  <c r="D343" i="1"/>
  <c r="O319" i="1"/>
  <c r="N326" i="1"/>
  <c r="P326" i="1"/>
  <c r="R324" i="1"/>
  <c r="O323" i="1"/>
  <c r="N330" i="1"/>
  <c r="R332" i="1"/>
  <c r="O331" i="1"/>
  <c r="Q329" i="1"/>
  <c r="Q339" i="1"/>
  <c r="Q336" i="1"/>
  <c r="N343" i="1"/>
  <c r="Q346" i="1"/>
  <c r="S344" i="1"/>
  <c r="P343" i="1"/>
  <c r="N321" i="1"/>
  <c r="R321" i="1"/>
  <c r="O321" i="1"/>
  <c r="S321" i="1"/>
  <c r="O325" i="1"/>
  <c r="S325" i="1"/>
  <c r="Q345" i="1"/>
  <c r="Q338" i="1"/>
  <c r="Q331" i="1"/>
  <c r="N325" i="1"/>
  <c r="Q324" i="1"/>
  <c r="P321" i="1"/>
  <c r="Q332" i="1"/>
  <c r="Q340" i="1"/>
  <c r="P323" i="1"/>
  <c r="G345" i="1"/>
  <c r="F343" i="1"/>
  <c r="Q319" i="1"/>
  <c r="Q318" i="1"/>
  <c r="Q317" i="1"/>
  <c r="P316" i="1"/>
  <c r="P315" i="1"/>
  <c r="N322" i="1"/>
  <c r="S323" i="1"/>
  <c r="N328" i="1"/>
  <c r="Q333" i="1"/>
  <c r="S331" i="1"/>
  <c r="P330" i="1"/>
  <c r="R328" i="1"/>
  <c r="N337" i="1"/>
  <c r="P340" i="1"/>
  <c r="R338" i="1"/>
  <c r="O337" i="1"/>
  <c r="N347" i="1"/>
  <c r="O344" i="1"/>
  <c r="Q342" i="1"/>
  <c r="H346" i="1"/>
  <c r="D346" i="1"/>
  <c r="H342" i="1"/>
  <c r="D342" i="1"/>
  <c r="S318" i="1"/>
  <c r="O318" i="1"/>
  <c r="S332" i="1"/>
  <c r="O332" i="1"/>
  <c r="S339" i="1"/>
  <c r="O339" i="1"/>
  <c r="S335" i="1"/>
  <c r="O335" i="1"/>
  <c r="C345" i="1"/>
  <c r="C346" i="1"/>
  <c r="C342" i="1"/>
  <c r="D339" i="1"/>
  <c r="H339" i="1"/>
  <c r="H338" i="1"/>
  <c r="C347" i="1"/>
  <c r="C343" i="1"/>
  <c r="G339" i="1"/>
  <c r="G317" i="1"/>
  <c r="G336" i="1"/>
  <c r="H317" i="1"/>
  <c r="D338" i="1"/>
  <c r="G340" i="1"/>
  <c r="G318" i="1"/>
  <c r="D323" i="1"/>
  <c r="F318" i="1"/>
  <c r="F337" i="1"/>
  <c r="F315" i="1"/>
  <c r="E315" i="1"/>
  <c r="C335" i="1"/>
  <c r="H335" i="1"/>
  <c r="D328" i="1"/>
  <c r="E331" i="1"/>
  <c r="C340" i="1"/>
  <c r="H340" i="1"/>
  <c r="H337" i="1"/>
  <c r="H336" i="1"/>
  <c r="C315" i="1"/>
  <c r="D317" i="1"/>
  <c r="G314" i="1"/>
  <c r="G333" i="1"/>
  <c r="G335" i="1"/>
  <c r="D316" i="1"/>
  <c r="C331" i="1"/>
  <c r="G338" i="1"/>
  <c r="G337" i="1"/>
  <c r="H316" i="1"/>
  <c r="F314" i="1"/>
  <c r="F330" i="1"/>
  <c r="D335" i="1"/>
  <c r="E340" i="1"/>
  <c r="E333" i="1"/>
  <c r="D321" i="1"/>
  <c r="H321" i="1"/>
  <c r="E321" i="1"/>
  <c r="C337" i="1"/>
  <c r="C330" i="1"/>
  <c r="D336" i="1"/>
  <c r="D329" i="1"/>
  <c r="D322" i="1"/>
  <c r="D315" i="1"/>
  <c r="E339" i="1"/>
  <c r="E332" i="1"/>
  <c r="E325" i="1"/>
  <c r="E318" i="1"/>
  <c r="E337" i="1"/>
  <c r="E330" i="1"/>
  <c r="E319" i="1"/>
  <c r="C322" i="1"/>
  <c r="H323" i="1"/>
  <c r="D325" i="1"/>
  <c r="H325" i="1"/>
  <c r="C316" i="1"/>
  <c r="C321" i="1"/>
  <c r="F326" i="1"/>
  <c r="H324" i="1"/>
  <c r="E323" i="1"/>
  <c r="G321" i="1"/>
  <c r="G326" i="1"/>
  <c r="G322" i="1"/>
  <c r="C326" i="1"/>
  <c r="E326" i="1"/>
  <c r="G324" i="1"/>
  <c r="F321" i="1"/>
  <c r="H332" i="1"/>
  <c r="G329" i="1"/>
  <c r="D366" i="1"/>
  <c r="H366" i="1"/>
  <c r="G367" i="1"/>
  <c r="F368" i="1"/>
  <c r="E369" i="1"/>
  <c r="D370" i="1"/>
  <c r="H370" i="1"/>
  <c r="G371" i="1"/>
  <c r="C369" i="1"/>
  <c r="E366" i="1"/>
  <c r="D367" i="1"/>
  <c r="H367" i="1"/>
  <c r="G368" i="1"/>
  <c r="F369" i="1"/>
  <c r="E370" i="1"/>
  <c r="D371" i="1"/>
  <c r="H371" i="1"/>
  <c r="C370" i="1"/>
  <c r="C375" i="1"/>
  <c r="F366" i="1"/>
  <c r="E367" i="1"/>
  <c r="D368" i="1"/>
  <c r="H368" i="1"/>
  <c r="G369" i="1"/>
  <c r="F370" i="1"/>
  <c r="E371" i="1"/>
  <c r="G370" i="1"/>
  <c r="F367" i="1"/>
  <c r="D340" i="1"/>
  <c r="D333" i="1"/>
  <c r="D326" i="1"/>
  <c r="D319" i="1"/>
  <c r="E324" i="1"/>
  <c r="E317" i="1"/>
  <c r="E336" i="1"/>
  <c r="E329" i="1"/>
  <c r="F325" i="1"/>
  <c r="E322" i="1"/>
  <c r="E338" i="1"/>
  <c r="E328" i="1"/>
  <c r="C324" i="1"/>
  <c r="C317" i="1"/>
  <c r="F328" i="1"/>
  <c r="G328" i="1"/>
  <c r="D331" i="1"/>
  <c r="H331" i="1"/>
  <c r="G332" i="1"/>
  <c r="C328" i="1"/>
  <c r="D337" i="1"/>
  <c r="D330" i="1"/>
  <c r="F340" i="1"/>
  <c r="F333" i="1"/>
  <c r="F339" i="1"/>
  <c r="F332" i="1"/>
  <c r="F338" i="1"/>
  <c r="F331" i="1"/>
  <c r="F324" i="1"/>
  <c r="F317" i="1"/>
  <c r="F323" i="1"/>
  <c r="F316" i="1"/>
  <c r="F336" i="1"/>
  <c r="F329" i="1"/>
  <c r="F319" i="1"/>
  <c r="E316" i="1"/>
  <c r="C323" i="1"/>
  <c r="G325" i="1"/>
  <c r="D324" i="1"/>
  <c r="F322" i="1"/>
  <c r="D332" i="1"/>
  <c r="H328" i="1"/>
  <c r="C361" i="1"/>
  <c r="C366" i="1"/>
  <c r="H369" i="1"/>
  <c r="G366" i="1"/>
  <c r="C364" i="1"/>
  <c r="C360" i="1"/>
  <c r="E364" i="1"/>
  <c r="F363" i="1"/>
  <c r="G362" i="1"/>
  <c r="H361" i="1"/>
  <c r="D361" i="1"/>
  <c r="E360" i="1"/>
  <c r="F359" i="1"/>
  <c r="C371" i="1"/>
  <c r="C367" i="1"/>
  <c r="C318" i="1"/>
  <c r="H319" i="1"/>
  <c r="G316" i="1"/>
  <c r="H315" i="1"/>
  <c r="E314" i="1"/>
  <c r="C325" i="1"/>
  <c r="H326" i="1"/>
  <c r="G323" i="1"/>
  <c r="H322" i="1"/>
  <c r="C333" i="1"/>
  <c r="C329" i="1"/>
  <c r="G331" i="1"/>
  <c r="H330" i="1"/>
  <c r="C336" i="1"/>
  <c r="F335" i="1"/>
  <c r="C363" i="1"/>
  <c r="H364" i="1"/>
  <c r="D364" i="1"/>
  <c r="E363" i="1"/>
  <c r="F362" i="1"/>
  <c r="G361" i="1"/>
  <c r="H360" i="1"/>
  <c r="D360" i="1"/>
  <c r="E359" i="1"/>
  <c r="C374" i="1"/>
  <c r="G319" i="1"/>
  <c r="H318" i="1"/>
  <c r="D318" i="1"/>
  <c r="G315" i="1"/>
  <c r="H314" i="1"/>
  <c r="C332" i="1"/>
  <c r="H333" i="1"/>
  <c r="G330" i="1"/>
  <c r="H329" i="1"/>
  <c r="C339" i="1"/>
  <c r="C362" i="1"/>
  <c r="G364" i="1"/>
  <c r="H363" i="1"/>
  <c r="D363" i="1"/>
  <c r="E362" i="1"/>
  <c r="F361" i="1"/>
  <c r="G360" i="1"/>
  <c r="H359" i="1"/>
  <c r="G111" i="1"/>
  <c r="H111" i="1" s="1"/>
  <c r="I111" i="1" s="1"/>
  <c r="G112" i="1"/>
  <c r="H112" i="1" s="1"/>
  <c r="I112" i="1" s="1"/>
  <c r="G113" i="1"/>
  <c r="H113" i="1" s="1"/>
  <c r="I113" i="1" s="1"/>
  <c r="F110" i="1"/>
  <c r="G110" i="1" s="1"/>
  <c r="G420" i="1" l="1"/>
  <c r="G407" i="1"/>
  <c r="H110" i="1"/>
  <c r="I110" i="1"/>
  <c r="M112" i="1" s="1"/>
  <c r="K419" i="1" l="1"/>
  <c r="K403" i="1"/>
  <c r="K401" i="1"/>
  <c r="K406" i="1"/>
  <c r="M111" i="1"/>
  <c r="K417" i="1"/>
  <c r="K415" i="1"/>
  <c r="K418" i="1"/>
  <c r="K404" i="1"/>
  <c r="M110" i="1"/>
  <c r="K414" i="1"/>
  <c r="K405" i="1"/>
  <c r="K416" i="1"/>
  <c r="K402" i="1"/>
  <c r="M67" i="1"/>
  <c r="M68" i="1"/>
  <c r="N68" i="1"/>
  <c r="N69" i="1"/>
  <c r="M69" i="1"/>
  <c r="L66" i="1"/>
  <c r="L67" i="1"/>
  <c r="L68" i="1"/>
  <c r="K68" i="1"/>
  <c r="K67" i="1"/>
  <c r="K66" i="1"/>
  <c r="K65" i="1"/>
  <c r="I68" i="1"/>
  <c r="I67" i="1"/>
  <c r="I66" i="1"/>
  <c r="I65" i="1"/>
  <c r="I64" i="1"/>
  <c r="I63" i="1"/>
  <c r="J68" i="1"/>
  <c r="J67" i="1"/>
  <c r="J66" i="1"/>
  <c r="J65" i="1"/>
  <c r="J64" i="1"/>
  <c r="H68" i="1"/>
  <c r="H67" i="1"/>
  <c r="H66" i="1"/>
  <c r="H65" i="1"/>
  <c r="H64" i="1"/>
  <c r="H63" i="1"/>
  <c r="H62" i="1"/>
  <c r="F68" i="1"/>
  <c r="F67" i="1"/>
  <c r="F66" i="1"/>
  <c r="F65" i="1"/>
  <c r="F64" i="1"/>
  <c r="F63" i="1"/>
  <c r="F62" i="1"/>
  <c r="F61" i="1"/>
  <c r="F60" i="1"/>
  <c r="G68" i="1"/>
  <c r="G67" i="1"/>
  <c r="G66" i="1"/>
  <c r="G65" i="1"/>
  <c r="G64" i="1"/>
  <c r="G63" i="1"/>
  <c r="G62" i="1"/>
  <c r="G61" i="1"/>
  <c r="E68" i="1"/>
  <c r="E67" i="1"/>
  <c r="E66" i="1"/>
  <c r="E65" i="1"/>
  <c r="E64" i="1"/>
  <c r="E63" i="1"/>
  <c r="E62" i="1"/>
  <c r="E61" i="1"/>
  <c r="E60" i="1"/>
  <c r="E59" i="1"/>
  <c r="L69" i="1"/>
  <c r="K69" i="1"/>
  <c r="J69" i="1"/>
  <c r="I69" i="1"/>
  <c r="H69" i="1"/>
  <c r="G69" i="1"/>
  <c r="F69" i="1"/>
  <c r="E69" i="1"/>
  <c r="D58" i="1"/>
  <c r="D59" i="1"/>
  <c r="D60" i="1"/>
  <c r="D61" i="1"/>
  <c r="D62" i="1"/>
  <c r="D63" i="1"/>
  <c r="D64" i="1"/>
  <c r="D65" i="1"/>
  <c r="D66" i="1"/>
  <c r="D67" i="1"/>
  <c r="D68" i="1"/>
  <c r="D69" i="1"/>
  <c r="N53" i="1"/>
  <c r="N54" i="1"/>
  <c r="M52" i="1"/>
  <c r="M53" i="1"/>
  <c r="M54" i="1"/>
  <c r="L51" i="1"/>
  <c r="L52" i="1"/>
  <c r="L53" i="1"/>
  <c r="L54" i="1"/>
  <c r="K50" i="1"/>
  <c r="K51" i="1"/>
  <c r="K52" i="1"/>
  <c r="K53" i="1"/>
  <c r="K54" i="1"/>
  <c r="J49" i="1"/>
  <c r="J50" i="1"/>
  <c r="J51" i="1"/>
  <c r="J52" i="1"/>
  <c r="J53" i="1"/>
  <c r="J54" i="1"/>
  <c r="I48" i="1"/>
  <c r="I49" i="1"/>
  <c r="I50" i="1"/>
  <c r="I51" i="1"/>
  <c r="I52" i="1"/>
  <c r="I53" i="1"/>
  <c r="I54" i="1"/>
  <c r="H47" i="1"/>
  <c r="H48" i="1"/>
  <c r="H49" i="1"/>
  <c r="H50" i="1"/>
  <c r="H51" i="1"/>
  <c r="H52" i="1"/>
  <c r="H53" i="1"/>
  <c r="H54" i="1"/>
  <c r="G46" i="1"/>
  <c r="G47" i="1"/>
  <c r="G48" i="1"/>
  <c r="G49" i="1"/>
  <c r="G50" i="1"/>
  <c r="G51" i="1"/>
  <c r="G52" i="1"/>
  <c r="G53" i="1"/>
  <c r="G54" i="1"/>
  <c r="F45" i="1"/>
  <c r="F46" i="1"/>
  <c r="F47" i="1"/>
  <c r="F48" i="1"/>
  <c r="F49" i="1"/>
  <c r="F50" i="1"/>
  <c r="F51" i="1"/>
  <c r="F52" i="1"/>
  <c r="F53" i="1"/>
  <c r="F54" i="1"/>
  <c r="E44" i="1"/>
  <c r="E45" i="1"/>
  <c r="E46" i="1"/>
  <c r="E47" i="1"/>
  <c r="E48" i="1"/>
  <c r="E49" i="1"/>
  <c r="E50" i="1"/>
  <c r="E51" i="1"/>
  <c r="E52" i="1"/>
  <c r="E53" i="1"/>
  <c r="E54" i="1"/>
  <c r="D43" i="1"/>
  <c r="D44" i="1"/>
  <c r="D45" i="1"/>
  <c r="D46" i="1"/>
  <c r="D47" i="1"/>
  <c r="D48" i="1"/>
  <c r="D49" i="1"/>
  <c r="D50" i="1"/>
  <c r="D51" i="1"/>
  <c r="D52" i="1"/>
  <c r="D53" i="1"/>
  <c r="D54" i="1"/>
  <c r="M405" i="1" l="1"/>
  <c r="N405" i="1" s="1"/>
  <c r="O405" i="1" s="1"/>
  <c r="Q405" i="1"/>
  <c r="R405" i="1" s="1"/>
  <c r="S405" i="1" s="1"/>
  <c r="M418" i="1"/>
  <c r="N418" i="1" s="1"/>
  <c r="O418" i="1" s="1"/>
  <c r="Q418" i="1"/>
  <c r="R418" i="1" s="1"/>
  <c r="S418" i="1" s="1"/>
  <c r="Q406" i="1"/>
  <c r="R406" i="1" s="1"/>
  <c r="S406" i="1" s="1"/>
  <c r="M406" i="1"/>
  <c r="N406" i="1" s="1"/>
  <c r="O406" i="1" s="1"/>
  <c r="M414" i="1"/>
  <c r="N414" i="1" s="1"/>
  <c r="O414" i="1" s="1"/>
  <c r="Q414" i="1"/>
  <c r="R414" i="1" s="1"/>
  <c r="S414" i="1" s="1"/>
  <c r="Q415" i="1"/>
  <c r="R415" i="1" s="1"/>
  <c r="S415" i="1" s="1"/>
  <c r="M415" i="1"/>
  <c r="N415" i="1" s="1"/>
  <c r="O415" i="1" s="1"/>
  <c r="M401" i="1"/>
  <c r="N401" i="1" s="1"/>
  <c r="O401" i="1" s="1"/>
  <c r="Q401" i="1"/>
  <c r="R401" i="1" s="1"/>
  <c r="S401" i="1" s="1"/>
  <c r="Q402" i="1"/>
  <c r="R402" i="1" s="1"/>
  <c r="S402" i="1" s="1"/>
  <c r="M402" i="1"/>
  <c r="N402" i="1" s="1"/>
  <c r="O402" i="1" s="1"/>
  <c r="M417" i="1"/>
  <c r="N417" i="1" s="1"/>
  <c r="O417" i="1" s="1"/>
  <c r="Q417" i="1"/>
  <c r="R417" i="1" s="1"/>
  <c r="S417" i="1" s="1"/>
  <c r="Q403" i="1"/>
  <c r="R403" i="1" s="1"/>
  <c r="S403" i="1" s="1"/>
  <c r="M403" i="1"/>
  <c r="N403" i="1" s="1"/>
  <c r="O403" i="1" s="1"/>
  <c r="Q416" i="1"/>
  <c r="R416" i="1" s="1"/>
  <c r="S416" i="1" s="1"/>
  <c r="M416" i="1"/>
  <c r="N416" i="1" s="1"/>
  <c r="O416" i="1" s="1"/>
  <c r="M404" i="1"/>
  <c r="N404" i="1" s="1"/>
  <c r="O404" i="1" s="1"/>
  <c r="Q404" i="1"/>
  <c r="R404" i="1" s="1"/>
  <c r="S404" i="1" s="1"/>
  <c r="M419" i="1"/>
  <c r="N419" i="1" s="1"/>
  <c r="O419" i="1" s="1"/>
  <c r="Q419" i="1"/>
  <c r="R419" i="1" s="1"/>
  <c r="S419" i="1" s="1"/>
  <c r="B9" i="1"/>
  <c r="S407" i="1" l="1"/>
  <c r="S420" i="1"/>
  <c r="O420" i="1"/>
  <c r="O407" i="1"/>
  <c r="B8" i="1"/>
  <c r="B43" i="1" s="1"/>
  <c r="T43" i="1" l="1"/>
  <c r="X43" i="1"/>
  <c r="S44" i="1"/>
  <c r="W44" i="1"/>
  <c r="S45" i="1"/>
  <c r="W45" i="1"/>
  <c r="T46" i="1"/>
  <c r="X46" i="1"/>
  <c r="V47" i="1"/>
  <c r="Z47" i="1"/>
  <c r="Y48" i="1"/>
  <c r="Y49" i="1"/>
  <c r="Z50" i="1"/>
  <c r="Q43" i="1"/>
  <c r="U43" i="1"/>
  <c r="Y43" i="1"/>
  <c r="T44" i="1"/>
  <c r="X44" i="1"/>
  <c r="T45" i="1"/>
  <c r="X45" i="1"/>
  <c r="U46" i="1"/>
  <c r="Y46" i="1"/>
  <c r="W47" i="1"/>
  <c r="V48" i="1"/>
  <c r="Z48" i="1"/>
  <c r="Z49" i="1"/>
  <c r="Y51" i="1"/>
  <c r="Z51" i="1"/>
  <c r="S43" i="1"/>
  <c r="W43" i="1"/>
  <c r="V44" i="1"/>
  <c r="Z44" i="1"/>
  <c r="Z45" i="1"/>
  <c r="W46" i="1"/>
  <c r="Y47" i="1"/>
  <c r="X49" i="1"/>
  <c r="Y50" i="1"/>
  <c r="R43" i="1"/>
  <c r="V43" i="1"/>
  <c r="Z43" i="1"/>
  <c r="U44" i="1"/>
  <c r="Y44" i="1"/>
  <c r="U45" i="1"/>
  <c r="Y45" i="1"/>
  <c r="V46" i="1"/>
  <c r="Z46" i="1"/>
  <c r="X47" i="1"/>
  <c r="W48" i="1"/>
  <c r="W49" i="1"/>
  <c r="X50" i="1"/>
  <c r="R44" i="1"/>
  <c r="V45" i="1"/>
  <c r="U47" i="1"/>
  <c r="X48" i="1"/>
  <c r="Z52" i="1"/>
  <c r="P54" i="1"/>
  <c r="R45" i="1"/>
  <c r="W53" i="1"/>
  <c r="P53" i="1"/>
  <c r="Q49" i="1"/>
  <c r="S54" i="1"/>
  <c r="T47" i="1"/>
  <c r="W52" i="1"/>
  <c r="U52" i="1"/>
  <c r="P44" i="1"/>
  <c r="R51" i="1"/>
  <c r="T54" i="1"/>
  <c r="V53" i="1"/>
  <c r="Y52" i="1"/>
  <c r="Q50" i="1"/>
  <c r="Z53" i="1"/>
  <c r="Q51" i="1"/>
  <c r="R46" i="1"/>
  <c r="T49" i="1"/>
  <c r="W54" i="1"/>
  <c r="X54" i="1"/>
  <c r="Q52" i="1"/>
  <c r="R47" i="1"/>
  <c r="T50" i="1"/>
  <c r="V49" i="1"/>
  <c r="S52" i="1"/>
  <c r="W50" i="1"/>
  <c r="Q54" i="1"/>
  <c r="P45" i="1"/>
  <c r="R52" i="1"/>
  <c r="S46" i="1"/>
  <c r="V54" i="1"/>
  <c r="Y53" i="1"/>
  <c r="P52" i="1"/>
  <c r="S53" i="1"/>
  <c r="U54" i="1"/>
  <c r="T52" i="1"/>
  <c r="P47" i="1"/>
  <c r="R54" i="1"/>
  <c r="S48" i="1"/>
  <c r="U49" i="1"/>
  <c r="X51" i="1"/>
  <c r="Q46" i="1"/>
  <c r="Q53" i="1"/>
  <c r="R48" i="1"/>
  <c r="T51" i="1"/>
  <c r="V50" i="1"/>
  <c r="S51" i="1"/>
  <c r="P48" i="1"/>
  <c r="Q44" i="1"/>
  <c r="S49" i="1"/>
  <c r="U50" i="1"/>
  <c r="X52" i="1"/>
  <c r="V51" i="1"/>
  <c r="P43" i="1"/>
  <c r="R50" i="1"/>
  <c r="V52" i="1"/>
  <c r="Z54" i="1"/>
  <c r="P46" i="1"/>
  <c r="S47" i="1"/>
  <c r="Y54" i="1"/>
  <c r="P49" i="1"/>
  <c r="Q45" i="1"/>
  <c r="S50" i="1"/>
  <c r="U51" i="1"/>
  <c r="X53" i="1"/>
  <c r="R49" i="1"/>
  <c r="P51" i="1"/>
  <c r="Q47" i="1"/>
  <c r="U53" i="1"/>
  <c r="T48" i="1"/>
  <c r="R53" i="1"/>
  <c r="Q48" i="1"/>
  <c r="W51" i="1"/>
  <c r="U48" i="1"/>
  <c r="P50" i="1"/>
  <c r="T53" i="1"/>
</calcChain>
</file>

<file path=xl/sharedStrings.xml><?xml version="1.0" encoding="utf-8"?>
<sst xmlns="http://schemas.openxmlformats.org/spreadsheetml/2006/main" count="96" uniqueCount="65">
  <si>
    <t>MHz</t>
  </si>
  <si>
    <t>m</t>
  </si>
  <si>
    <t>unc</t>
  </si>
  <si>
    <t>nat ab (%)</t>
  </si>
  <si>
    <t>nuc spin</t>
  </si>
  <si>
    <r>
      <t>J=0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</t>
    </r>
  </si>
  <si>
    <t>19F</t>
  </si>
  <si>
    <t>79Br</t>
  </si>
  <si>
    <t>81Br</t>
  </si>
  <si>
    <t>From D. F. Smith, M. Tidwell, D. V. P. Williams, Phys. Rev., 77, 420-421 (1950)</t>
  </si>
  <si>
    <t>unc (est.)</t>
  </si>
  <si>
    <t>range is too narrow to be more than one J.</t>
  </si>
  <si>
    <t>Assume J=0. Resulting Bond length in good agreement with crystal structure</t>
  </si>
  <si>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 xml:space="preserve"> ratio</t>
    </r>
  </si>
  <si>
    <t>diff</t>
  </si>
  <si>
    <t>J</t>
  </si>
  <si>
    <t>J+1</t>
  </si>
  <si>
    <t>I</t>
  </si>
  <si>
    <t>I+1</t>
  </si>
  <si>
    <t>F</t>
  </si>
  <si>
    <t>F+1</t>
  </si>
  <si>
    <t>G</t>
  </si>
  <si>
    <t>G+1</t>
  </si>
  <si>
    <t>Casimir</t>
  </si>
  <si>
    <t>F'</t>
  </si>
  <si>
    <t>dCas</t>
  </si>
  <si>
    <t>Is there a way other than trial and error?</t>
  </si>
  <si>
    <t xml:space="preserve">same </t>
  </si>
  <si>
    <t>6 different vibrational progressions</t>
  </si>
  <si>
    <t>155-157</t>
  </si>
  <si>
    <t>high and low</t>
  </si>
  <si>
    <t>Assign v=0,1</t>
  </si>
  <si>
    <t>All points can be assigned</t>
  </si>
  <si>
    <t>Trial and error!</t>
  </si>
  <si>
    <t>v=0 progressions</t>
  </si>
  <si>
    <t>v=1 progressions</t>
  </si>
  <si>
    <t>Casimir triplet = {20928.4, 21110.4, 21337.5}</t>
  </si>
  <si>
    <t>Casimir triplet = {20985.5, 21202.6, 21475.4}</t>
  </si>
  <si>
    <t>Casimir triplet = {20772.3, 20954.6, 21181.7}</t>
  </si>
  <si>
    <t>Casimir triplet = {20828.9, 21045.6, 21319.4}</t>
  </si>
  <si>
    <t>Higher frequency of each Casimir triplet within same v due to lighter isotope</t>
  </si>
  <si>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F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</si>
  <si>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F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</si>
  <si>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t>v</t>
  </si>
  <si>
    <t>Model 1</t>
  </si>
  <si>
    <t>diffsq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</si>
  <si>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</si>
  <si>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</si>
  <si>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eQq</t>
  </si>
  <si>
    <t>Model 1-1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</si>
  <si>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ratio</t>
    </r>
  </si>
  <si>
    <t>μ ratio</t>
  </si>
  <si>
    <t>Model 1-2</t>
  </si>
  <si>
    <t>eQq(v=1)</t>
  </si>
  <si>
    <t>eQq(v=0)</t>
  </si>
  <si>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 xml:space="preserve">F and 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F</t>
    </r>
  </si>
  <si>
    <t>Plot the spectrum</t>
  </si>
  <si>
    <t>Determining J</t>
  </si>
  <si>
    <t>Frequency ratios</t>
  </si>
  <si>
    <t>Frequency differences</t>
  </si>
  <si>
    <t>See Difference Analysis Worksheet histograms</t>
  </si>
  <si>
    <t>Groupings correspond to matching v=0,1 pairs</t>
  </si>
  <si>
    <t>Grouping 1  are all v=0 data, Grouping 2 all v=1 data.</t>
  </si>
  <si>
    <t>After separating out v=0 and v=1, analyse differences separatelly</t>
  </si>
  <si>
    <t>Model the spectra.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</si>
</sst>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"/>
    <numFmt numFmtId="165" formatCode="0.0"/>
    <numFmt numFmtId="166" formatCode="0.000"/>
    <numFmt numFmtId="167" formatCode="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2" borderId="0" xfId="0" applyFill="1"/>
    <xf numFmtId="166" fontId="0" fillId="2" borderId="0" xfId="0" applyNumberFormat="1" applyFill="1"/>
    <xf numFmtId="166" fontId="0" fillId="3" borderId="0" xfId="0" applyNumberFormat="1" applyFill="1"/>
    <xf numFmtId="0" fontId="1" fillId="0" borderId="0" xfId="0" applyFont="1"/>
    <xf numFmtId="167" fontId="0" fillId="0" borderId="0" xfId="0" applyNumberFormat="1"/>
    <xf numFmtId="167" fontId="0" fillId="0" borderId="0" xfId="0" applyNumberFormat="1" applyFill="1"/>
    <xf numFmtId="0" fontId="0" fillId="3" borderId="0" xfId="0" applyFill="1"/>
    <xf numFmtId="166" fontId="0" fillId="4" borderId="0" xfId="0" applyNumberFormat="1" applyFill="1"/>
    <xf numFmtId="166" fontId="0" fillId="5" borderId="0" xfId="0" applyNumberFormat="1" applyFill="1"/>
    <xf numFmtId="0" fontId="0" fillId="0" borderId="0" xfId="0" applyFill="1"/>
    <xf numFmtId="166" fontId="0" fillId="6" borderId="0" xfId="0" applyNumberFormat="1" applyFill="1"/>
    <xf numFmtId="0" fontId="4" fillId="0" borderId="0" xfId="0" applyFont="1"/>
    <xf numFmtId="0" fontId="0" fillId="6" borderId="0" xfId="0" applyFill="1"/>
    <xf numFmtId="0" fontId="0" fillId="5" borderId="0" xfId="0" applyFill="1"/>
    <xf numFmtId="166" fontId="0" fillId="0" borderId="0" xfId="0" applyNumberFormat="1" applyFill="1"/>
    <xf numFmtId="2" fontId="0" fillId="0" borderId="0" xfId="0" applyNumberFormat="1" applyFill="1"/>
    <xf numFmtId="0" fontId="0" fillId="4" borderId="0" xfId="0" applyFill="1"/>
    <xf numFmtId="0" fontId="3" fillId="4" borderId="0" xfId="0" applyFont="1" applyFill="1"/>
    <xf numFmtId="0" fontId="4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Ex10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Ex11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Ex12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Ex13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Ex9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BrF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Microwave!$A$215:$A$226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Microwave!$B$215:$B$226</c:f>
              <c:numCache>
                <c:formatCode>General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71-4750-9166-A470B86F575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Microwave!$A$215:$A$226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Microwave!$C$215:$C$226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71-4750-9166-A470B86F5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 (J=0,I=1.5)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330746291122215E-2"/>
          <c:y val="0.10769646441253666"/>
          <c:w val="0.89085221490170863"/>
          <c:h val="0.6884802420530765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Microwave!$M$110:$M$112</c:f>
              <c:numCache>
                <c:formatCode>0.00000</c:formatCode>
                <c:ptCount val="3"/>
                <c:pt idx="0">
                  <c:v>0.05</c:v>
                </c:pt>
                <c:pt idx="1">
                  <c:v>-0.2</c:v>
                </c:pt>
                <c:pt idx="2">
                  <c:v>0.25</c:v>
                </c:pt>
              </c:numCache>
            </c:numRef>
          </c:xVal>
          <c:yVal>
            <c:numRef>
              <c:f>Microwave!$N$110:$N$112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5C-46E9-AB95-CA98F843F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585704"/>
        <c:axId val="494586032"/>
      </c:scatterChart>
      <c:valAx>
        <c:axId val="494585704"/>
        <c:scaling>
          <c:orientation val="maxMin"/>
          <c:max val="0.30000000000000004"/>
          <c:min val="-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6032"/>
        <c:crosses val="autoZero"/>
        <c:crossBetween val="midCat"/>
      </c:valAx>
      <c:valAx>
        <c:axId val="49458603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570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 (J=0,I=1.5)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330746291122215E-2"/>
          <c:y val="0.10769646441253666"/>
          <c:w val="0.89085221490170863"/>
          <c:h val="0.6884802420530765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Microwave!$M$110:$M$112</c:f>
              <c:numCache>
                <c:formatCode>0.00000</c:formatCode>
                <c:ptCount val="3"/>
                <c:pt idx="0">
                  <c:v>0.05</c:v>
                </c:pt>
                <c:pt idx="1">
                  <c:v>-0.2</c:v>
                </c:pt>
                <c:pt idx="2">
                  <c:v>0.25</c:v>
                </c:pt>
              </c:numCache>
            </c:numRef>
          </c:xVal>
          <c:yVal>
            <c:numRef>
              <c:f>Microwave!$N$110:$N$112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6D-4287-AAE9-BA7CBBDD1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585704"/>
        <c:axId val="494586032"/>
      </c:scatterChart>
      <c:valAx>
        <c:axId val="494585704"/>
        <c:scaling>
          <c:orientation val="maxMin"/>
          <c:max val="0.30000000000000004"/>
          <c:min val="-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6032"/>
        <c:crosses val="autoZero"/>
        <c:crossBetween val="midCat"/>
      </c:valAx>
      <c:valAx>
        <c:axId val="49458603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570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 (J=0,I=1.5)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330746291122215E-2"/>
          <c:y val="0.10769646441253666"/>
          <c:w val="0.89085221490170863"/>
          <c:h val="0.6884802420530765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Microwave!$M$110:$M$112</c:f>
              <c:numCache>
                <c:formatCode>0.00000</c:formatCode>
                <c:ptCount val="3"/>
                <c:pt idx="0">
                  <c:v>0.05</c:v>
                </c:pt>
                <c:pt idx="1">
                  <c:v>-0.2</c:v>
                </c:pt>
                <c:pt idx="2">
                  <c:v>0.25</c:v>
                </c:pt>
              </c:numCache>
            </c:numRef>
          </c:xVal>
          <c:yVal>
            <c:numRef>
              <c:f>Microwave!$N$110:$N$112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DF-4F38-BA81-31A1CEAD2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585704"/>
        <c:axId val="494586032"/>
      </c:scatterChart>
      <c:valAx>
        <c:axId val="494585704"/>
        <c:scaling>
          <c:orientation val="maxMin"/>
          <c:max val="0.30000000000000004"/>
          <c:min val="-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6032"/>
        <c:crosses val="autoZero"/>
        <c:crossBetween val="midCat"/>
      </c:valAx>
      <c:valAx>
        <c:axId val="49458603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570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 (J=0,I=1.5)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1958892001515237E-2"/>
          <c:y val="0.10769646441253666"/>
          <c:w val="0.89085221490170863"/>
          <c:h val="0.6884802420530765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Microwave!$M$110:$M$112</c:f>
              <c:numCache>
                <c:formatCode>0.00000</c:formatCode>
                <c:ptCount val="3"/>
                <c:pt idx="0">
                  <c:v>0.05</c:v>
                </c:pt>
                <c:pt idx="1">
                  <c:v>-0.2</c:v>
                </c:pt>
                <c:pt idx="2">
                  <c:v>0.25</c:v>
                </c:pt>
              </c:numCache>
            </c:numRef>
          </c:xVal>
          <c:yVal>
            <c:numRef>
              <c:f>Microwave!$N$110:$N$112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13-4C3C-8874-A1CF2F736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585704"/>
        <c:axId val="494586032"/>
      </c:scatterChart>
      <c:valAx>
        <c:axId val="494585704"/>
        <c:scaling>
          <c:orientation val="maxMin"/>
          <c:max val="0.30000000000000004"/>
          <c:min val="-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6032"/>
        <c:crosses val="autoZero"/>
        <c:crossBetween val="midCat"/>
      </c:valAx>
      <c:valAx>
        <c:axId val="49458603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570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BrF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Microwave!$A$250:$A$261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Microwave!$B$250:$B$261</c:f>
              <c:numCache>
                <c:formatCode>General</c:formatCode>
                <c:ptCount val="12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37-4818-92E9-35228516E0D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Microwave!$A$250:$A$261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Microwave!$C$250:$C$261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37-4818-92E9-35228516E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BrF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Microwave!$A$274:$A$285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Microwave!$B$274:$B$285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24-48F5-B626-A5EA61BC2EF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Microwave!$A$274:$A$285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Microwave!$C$274:$C$285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24-48F5-B626-A5EA61BC2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 (J=0,I=1.5)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330746291122215E-2"/>
          <c:y val="0.10769646441253666"/>
          <c:w val="0.89085221490170863"/>
          <c:h val="0.6884802420530765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Microwave!$M$110:$M$112</c:f>
              <c:numCache>
                <c:formatCode>0.00000</c:formatCode>
                <c:ptCount val="3"/>
                <c:pt idx="0">
                  <c:v>0.05</c:v>
                </c:pt>
                <c:pt idx="1">
                  <c:v>-0.2</c:v>
                </c:pt>
                <c:pt idx="2">
                  <c:v>0.25</c:v>
                </c:pt>
              </c:numCache>
            </c:numRef>
          </c:xVal>
          <c:yVal>
            <c:numRef>
              <c:f>Microwave!$N$110:$N$112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8C-4031-8FF5-284747F4B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585704"/>
        <c:axId val="494586032"/>
      </c:scatterChart>
      <c:valAx>
        <c:axId val="494585704"/>
        <c:scaling>
          <c:orientation val="maxMin"/>
          <c:max val="0.30000000000000004"/>
          <c:min val="-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6032"/>
        <c:crosses val="autoZero"/>
        <c:crossBetween val="midCat"/>
      </c:valAx>
      <c:valAx>
        <c:axId val="49458603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570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 (J=0,I=1.5)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1958892001515237E-2"/>
          <c:y val="0.10769646441253666"/>
          <c:w val="0.89085221490170863"/>
          <c:h val="0.6884802420530765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Microwave!$M$110:$M$112</c:f>
              <c:numCache>
                <c:formatCode>0.00000</c:formatCode>
                <c:ptCount val="3"/>
                <c:pt idx="0">
                  <c:v>0.05</c:v>
                </c:pt>
                <c:pt idx="1">
                  <c:v>-0.2</c:v>
                </c:pt>
                <c:pt idx="2">
                  <c:v>0.25</c:v>
                </c:pt>
              </c:numCache>
            </c:numRef>
          </c:xVal>
          <c:yVal>
            <c:numRef>
              <c:f>Microwave!$N$110:$N$112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96-4DF3-A8B9-34A4A2911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585704"/>
        <c:axId val="494586032"/>
      </c:scatterChart>
      <c:valAx>
        <c:axId val="494585704"/>
        <c:scaling>
          <c:orientation val="maxMin"/>
          <c:max val="0.30000000000000004"/>
          <c:min val="-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6032"/>
        <c:crosses val="autoZero"/>
        <c:crossBetween val="midCat"/>
      </c:valAx>
      <c:valAx>
        <c:axId val="49458603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570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19</a:t>
            </a:r>
            <a:r>
              <a:rPr lang="en-CA"/>
              <a:t>F</a:t>
            </a:r>
            <a:r>
              <a:rPr lang="en-CA" baseline="30000"/>
              <a:t>79</a:t>
            </a:r>
            <a:r>
              <a:rPr lang="en-CA"/>
              <a:t>Br Deviations (Model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Microwave!$F$401:$F$406</c:f>
              <c:numCache>
                <c:formatCode>0.000</c:formatCode>
                <c:ptCount val="6"/>
                <c:pt idx="0">
                  <c:v>-235.73333392563291</c:v>
                </c:pt>
                <c:pt idx="1">
                  <c:v>-235.66666730088764</c:v>
                </c:pt>
                <c:pt idx="2">
                  <c:v>-19.033333925635816</c:v>
                </c:pt>
                <c:pt idx="3">
                  <c:v>-18.566667300889094</c:v>
                </c:pt>
                <c:pt idx="4">
                  <c:v>254.76666607436709</c:v>
                </c:pt>
                <c:pt idx="5">
                  <c:v>254.23333269911382</c:v>
                </c:pt>
              </c:numCache>
            </c:numRef>
          </c:xVal>
          <c:yVal>
            <c:numRef>
              <c:f>Microwave!$D$401:$D$406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3F-4DCC-85CF-9E2C60B91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851288"/>
        <c:axId val="544852928"/>
      </c:scatterChart>
      <c:valAx>
        <c:axId val="54485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2928"/>
        <c:crosses val="autoZero"/>
        <c:crossBetween val="midCat"/>
      </c:valAx>
      <c:valAx>
        <c:axId val="5448529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12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19</a:t>
            </a:r>
            <a:r>
              <a:rPr lang="en-CA"/>
              <a:t>F</a:t>
            </a:r>
            <a:r>
              <a:rPr lang="en-CA" baseline="30000"/>
              <a:t>81</a:t>
            </a:r>
            <a:r>
              <a:rPr lang="en-CA"/>
              <a:t>Br Deviations (Model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Microwave!$F$414:$F$419</c:f>
              <c:numCache>
                <c:formatCode>0.000</c:formatCode>
                <c:ptCount val="6"/>
                <c:pt idx="0">
                  <c:v>-197.23333423656004</c:v>
                </c:pt>
                <c:pt idx="1">
                  <c:v>-197.03333415520319</c:v>
                </c:pt>
                <c:pt idx="2">
                  <c:v>-14.933334236560768</c:v>
                </c:pt>
                <c:pt idx="3">
                  <c:v>-15.033334155203192</c:v>
                </c:pt>
                <c:pt idx="4">
                  <c:v>212.16666576344142</c:v>
                </c:pt>
                <c:pt idx="5">
                  <c:v>212.06666584479535</c:v>
                </c:pt>
              </c:numCache>
            </c:numRef>
          </c:xVal>
          <c:yVal>
            <c:numRef>
              <c:f>Microwave!$D$414:$D$419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5C-4767-9BED-25DEBECB9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851288"/>
        <c:axId val="544852928"/>
      </c:scatterChart>
      <c:valAx>
        <c:axId val="54485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2928"/>
        <c:crosses val="autoZero"/>
        <c:crossBetween val="midCat"/>
      </c:valAx>
      <c:valAx>
        <c:axId val="5448529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12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BrF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Microwave!$A$192:$A$203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Microwave!$B$192:$B$203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7C-4078-B26A-67B9CC838D5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Microwave!$A$192:$A$203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Microwave!$C$192:$C$203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7C-4078-B26A-67B9CC838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19</a:t>
            </a:r>
            <a:r>
              <a:rPr lang="en-CA"/>
              <a:t>F</a:t>
            </a:r>
            <a:r>
              <a:rPr lang="en-CA" baseline="30000"/>
              <a:t>79</a:t>
            </a:r>
            <a:r>
              <a:rPr lang="en-CA"/>
              <a:t>Br Deviations (Model 1-1)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Microwave!$N$401:$N$406</c:f>
              <c:numCache>
                <c:formatCode>0.000</c:formatCode>
                <c:ptCount val="6"/>
                <c:pt idx="0">
                  <c:v>0.32322403823854984</c:v>
                </c:pt>
                <c:pt idx="1">
                  <c:v>0.38989070459501818</c:v>
                </c:pt>
                <c:pt idx="2">
                  <c:v>-0.87513661151751876</c:v>
                </c:pt>
                <c:pt idx="3">
                  <c:v>-0.40846994515959523</c:v>
                </c:pt>
                <c:pt idx="4">
                  <c:v>0.55191257629485335</c:v>
                </c:pt>
                <c:pt idx="5">
                  <c:v>1.8579242652776884E-2</c:v>
                </c:pt>
              </c:numCache>
            </c:numRef>
          </c:xVal>
          <c:yVal>
            <c:numRef>
              <c:f>Microwave!$D$401:$D$406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57-415E-9C11-F033C19A6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851288"/>
        <c:axId val="544852928"/>
      </c:scatterChart>
      <c:valAx>
        <c:axId val="54485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2928"/>
        <c:crosses val="autoZero"/>
        <c:crossBetween val="midCat"/>
      </c:valAx>
      <c:valAx>
        <c:axId val="5448529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12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19</a:t>
            </a:r>
            <a:r>
              <a:rPr lang="en-CA"/>
              <a:t>F</a:t>
            </a:r>
            <a:r>
              <a:rPr lang="en-CA" baseline="30000"/>
              <a:t>81</a:t>
            </a:r>
            <a:r>
              <a:rPr lang="en-CA"/>
              <a:t>Br Deviations (Model 1-1)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Microwave!$N$414:$N$419</c:f>
              <c:numCache>
                <c:formatCode>0.000</c:formatCode>
                <c:ptCount val="6"/>
                <c:pt idx="0">
                  <c:v>-0.19631147551262984</c:v>
                </c:pt>
                <c:pt idx="1">
                  <c:v>3.6885247245663777E-3</c:v>
                </c:pt>
                <c:pt idx="2">
                  <c:v>0.22336065597846755</c:v>
                </c:pt>
                <c:pt idx="3">
                  <c:v>0.12336065621639136</c:v>
                </c:pt>
                <c:pt idx="4">
                  <c:v>-2.7049179654568434E-2</c:v>
                </c:pt>
                <c:pt idx="5">
                  <c:v>-0.1270491794202826</c:v>
                </c:pt>
              </c:numCache>
            </c:numRef>
          </c:xVal>
          <c:yVal>
            <c:numRef>
              <c:f>Microwave!$D$414:$D$419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15-4D3E-8620-7E9118071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851288"/>
        <c:axId val="544852928"/>
      </c:scatterChart>
      <c:valAx>
        <c:axId val="54485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2928"/>
        <c:crosses val="autoZero"/>
        <c:crossBetween val="midCat"/>
      </c:valAx>
      <c:valAx>
        <c:axId val="5448529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12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19</a:t>
            </a:r>
            <a:r>
              <a:rPr lang="en-CA"/>
              <a:t>F</a:t>
            </a:r>
            <a:r>
              <a:rPr lang="en-CA" baseline="30000"/>
              <a:t>79</a:t>
            </a:r>
            <a:r>
              <a:rPr lang="en-CA"/>
              <a:t>Br Deviations (Model 1-2)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Microwave!$R$401:$R$406</c:f>
              <c:numCache>
                <c:formatCode>0.000</c:formatCode>
                <c:ptCount val="6"/>
                <c:pt idx="0">
                  <c:v>0.47950863310325076</c:v>
                </c:pt>
                <c:pt idx="1">
                  <c:v>0.23360699292970821</c:v>
                </c:pt>
                <c:pt idx="2">
                  <c:v>-0.86311473686146201</c:v>
                </c:pt>
                <c:pt idx="3">
                  <c:v>-0.42049178677552845</c:v>
                </c:pt>
                <c:pt idx="4">
                  <c:v>0.38360605068373843</c:v>
                </c:pt>
                <c:pt idx="5">
                  <c:v>0.1868847385958361</c:v>
                </c:pt>
              </c:numCache>
            </c:numRef>
          </c:xVal>
          <c:yVal>
            <c:numRef>
              <c:f>Microwave!$D$401:$D$406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FE-4275-92A4-C7A3AAC47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851288"/>
        <c:axId val="544852928"/>
      </c:scatterChart>
      <c:valAx>
        <c:axId val="54485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2928"/>
        <c:crosses val="autoZero"/>
        <c:crossBetween val="midCat"/>
      </c:valAx>
      <c:valAx>
        <c:axId val="5448529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12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aseline="30000"/>
              <a:t>19</a:t>
            </a:r>
            <a:r>
              <a:rPr lang="en-CA"/>
              <a:t>F</a:t>
            </a:r>
            <a:r>
              <a:rPr lang="en-CA" baseline="30000"/>
              <a:t>81</a:t>
            </a:r>
            <a:r>
              <a:rPr lang="en-CA"/>
              <a:t>Br Deviations (Model 1-2)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Microwave!$R$414:$R$419</c:f>
              <c:numCache>
                <c:formatCode>0.000</c:formatCode>
                <c:ptCount val="6"/>
                <c:pt idx="0">
                  <c:v>-0.12704924492936698</c:v>
                </c:pt>
                <c:pt idx="1">
                  <c:v>-6.5573833860980812E-2</c:v>
                </c:pt>
                <c:pt idx="2">
                  <c:v>0.22868855819979217</c:v>
                </c:pt>
                <c:pt idx="3">
                  <c:v>0.11803282234905055</c:v>
                </c:pt>
                <c:pt idx="4">
                  <c:v>-0.10163918788020965</c:v>
                </c:pt>
                <c:pt idx="5">
                  <c:v>-5.2458857389865443E-2</c:v>
                </c:pt>
              </c:numCache>
            </c:numRef>
          </c:xVal>
          <c:yVal>
            <c:numRef>
              <c:f>Microwave!$D$414:$D$419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C3-4939-B35D-8E2A8AF61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851288"/>
        <c:axId val="544852928"/>
      </c:scatterChart>
      <c:valAx>
        <c:axId val="54485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2928"/>
        <c:crosses val="autoZero"/>
        <c:crossBetween val="midCat"/>
      </c:valAx>
      <c:valAx>
        <c:axId val="5448529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512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BrF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Microwave!$A$143:$A$154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Microwave!$B$143:$B$154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AF-45CF-838E-EFDE0D1FD19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Microwave!$A$143:$A$154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Microwave!$C$143:$C$154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AF-45CF-838E-EFDE0D1FD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BrF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Microwave!$A$120:$A$131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Microwave!$B$120:$B$131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AB-44C9-8D29-6099CBB6A8F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Microwave!$A$120:$A$131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Microwave!$C$120:$C$131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AB-44C9-8D29-6099CBB6A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BrF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Microwave!$A$14:$A$34</c:f>
              <c:numCache>
                <c:formatCode>0.000</c:formatCode>
                <c:ptCount val="21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Microwave!$C$14:$C$34</c:f>
              <c:numCache>
                <c:formatCode>General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7-474F-9618-9840D5E9B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BrF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Microwave!$A$73:$A$84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Microwave!$B$73:$B$84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AF-4F2E-8364-BB57AE82CDD0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Microwave!$A$73:$A$84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Microwave!$C$73:$C$84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AF-4F2E-8364-BB57AE82C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 (J=0,I=1.5)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836053528023445E-2"/>
          <c:y val="0.10171332750072908"/>
          <c:w val="0.89085221490170863"/>
          <c:h val="0.6884802420530765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Microwave!$M$110:$M$112</c:f>
              <c:numCache>
                <c:formatCode>0.00000</c:formatCode>
                <c:ptCount val="3"/>
                <c:pt idx="0">
                  <c:v>0.05</c:v>
                </c:pt>
                <c:pt idx="1">
                  <c:v>-0.2</c:v>
                </c:pt>
                <c:pt idx="2">
                  <c:v>0.25</c:v>
                </c:pt>
              </c:numCache>
            </c:numRef>
          </c:xVal>
          <c:yVal>
            <c:numRef>
              <c:f>Microwave!$N$110:$N$112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4F-4627-9822-49EFF8AE0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585704"/>
        <c:axId val="494586032"/>
      </c:scatterChart>
      <c:valAx>
        <c:axId val="494585704"/>
        <c:scaling>
          <c:orientation val="minMax"/>
          <c:max val="0.30000000000000004"/>
          <c:min val="-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6032"/>
        <c:crosses val="autoZero"/>
        <c:crossBetween val="midCat"/>
      </c:valAx>
      <c:valAx>
        <c:axId val="4945860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570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Casimir function difference (J=0,I=1.5)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330746291122215E-2"/>
          <c:y val="0.10769646441253666"/>
          <c:w val="0.89085221490170863"/>
          <c:h val="0.6884802420530765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Microwave!$M$110:$M$112</c:f>
              <c:numCache>
                <c:formatCode>0.00000</c:formatCode>
                <c:ptCount val="3"/>
                <c:pt idx="0">
                  <c:v>0.05</c:v>
                </c:pt>
                <c:pt idx="1">
                  <c:v>-0.2</c:v>
                </c:pt>
                <c:pt idx="2">
                  <c:v>0.25</c:v>
                </c:pt>
              </c:numCache>
            </c:numRef>
          </c:xVal>
          <c:yVal>
            <c:numRef>
              <c:f>Microwave!$N$110:$N$112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BD-4DC9-9F4C-20A077BBF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585704"/>
        <c:axId val="494586032"/>
      </c:scatterChart>
      <c:valAx>
        <c:axId val="494585704"/>
        <c:scaling>
          <c:orientation val="minMax"/>
          <c:max val="0.30000000000000004"/>
          <c:min val="-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6032"/>
        <c:crosses val="autoZero"/>
        <c:crossBetween val="midCat"/>
      </c:valAx>
      <c:valAx>
        <c:axId val="4945860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8570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BrF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Microwave!$A$166:$A$177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Microwave!$B$166:$B$177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EB-4770-ABDC-3E9ECCE58C4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Microwave!$A$166:$A$177</c:f>
              <c:numCache>
                <c:formatCode>0.000</c:formatCode>
                <c:ptCount val="12"/>
                <c:pt idx="0">
                  <c:v>20772.3</c:v>
                </c:pt>
                <c:pt idx="1">
                  <c:v>20828.900000000001</c:v>
                </c:pt>
                <c:pt idx="2">
                  <c:v>20928.400000000001</c:v>
                </c:pt>
                <c:pt idx="3">
                  <c:v>20954.599999999999</c:v>
                </c:pt>
                <c:pt idx="4">
                  <c:v>20985.5</c:v>
                </c:pt>
                <c:pt idx="5">
                  <c:v>21045.599999999999</c:v>
                </c:pt>
                <c:pt idx="6">
                  <c:v>21110.400000000001</c:v>
                </c:pt>
                <c:pt idx="7">
                  <c:v>21181.7</c:v>
                </c:pt>
                <c:pt idx="8">
                  <c:v>21202.6</c:v>
                </c:pt>
                <c:pt idx="9">
                  <c:v>21319.4</c:v>
                </c:pt>
                <c:pt idx="10">
                  <c:v>21337.5</c:v>
                </c:pt>
                <c:pt idx="11">
                  <c:v>21475.4</c:v>
                </c:pt>
              </c:numCache>
            </c:numRef>
          </c:xVal>
          <c:yVal>
            <c:numRef>
              <c:f>Microwave!$C$166:$C$177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EB-4770-ABDC-3E9ECCE58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Histogram of Frequency differences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differences</a:t>
          </a:r>
        </a:p>
      </cx:txPr>
    </cx:title>
    <cx:plotArea>
      <cx:plotAreaRegion>
        <cx:series layoutId="clusteredColumn" uniqueId="{D7F5B123-DEDA-4F46-9B60-85F444519E04}">
          <cx:dataId val="0"/>
          <cx:layoutPr>
            <cx:binning intervalClosed="r">
              <cx:binSize val="36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1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_xlchart.v1.11</cx:f>
      </cx:numDim>
    </cx:data>
  </cx:chartData>
  <cx:chart>
    <cx:title pos="t" align="ctr" overlay="0">
      <cx:tx>
        <cx:txData>
          <cx:v>Histogram of Frequency ratios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ratios</a:t>
          </a:r>
        </a:p>
      </cx:txPr>
    </cx:title>
    <cx:plotArea>
      <cx:plotAreaRegion>
        <cx:series layoutId="clusteredColumn" uniqueId="{085F9808-C046-4BE7-8560-02FF1CB50D71}">
          <cx:dataId val="0"/>
          <cx:layoutPr>
            <cx:binning intervalClosed="r">
              <cx:binSize val="0.0090000000000000028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1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</cx:chartData>
  <cx:chart>
    <cx:title pos="t" align="ctr" overlay="0">
      <cx:tx>
        <cx:txData>
          <cx:v>Histogram of Frequency ratios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ratios</a:t>
          </a:r>
        </a:p>
      </cx:txPr>
    </cx:title>
    <cx:plotArea>
      <cx:plotAreaRegion>
        <cx:series layoutId="clusteredColumn" uniqueId="{085F9808-C046-4BE7-8560-02FF1CB50D71}">
          <cx:dataId val="0"/>
          <cx:layoutPr>
            <cx:binning intervalClosed="r">
              <cx:binSize val="0.004000000000000001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1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_xlchart.v1.8</cx:f>
      </cx:numDim>
    </cx:data>
  </cx:chartData>
  <cx:chart>
    <cx:title pos="t" align="ctr" overlay="0">
      <cx:tx>
        <cx:txData>
          <cx:v>Histogram of Frequency ratios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ratios</a:t>
          </a:r>
        </a:p>
      </cx:txPr>
    </cx:title>
    <cx:plotArea>
      <cx:plotAreaRegion>
        <cx:series layoutId="clusteredColumn" uniqueId="{085F9808-C046-4BE7-8560-02FF1CB50D71}">
          <cx:dataId val="0"/>
          <cx:layoutPr>
            <cx:binning intervalClosed="r">
              <cx:binSize val="0.0020000000000000005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1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_xlchart.v1.9</cx:f>
      </cx:numDim>
    </cx:data>
  </cx:chartData>
  <cx:chart>
    <cx:title pos="t" align="ctr" overlay="0">
      <cx:tx>
        <cx:txData>
          <cx:v>Histogram of Frequency ratios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ratios</a:t>
          </a:r>
        </a:p>
      </cx:txPr>
    </cx:title>
    <cx:plotArea>
      <cx:plotAreaRegion>
        <cx:series layoutId="clusteredColumn" uniqueId="{085F9808-C046-4BE7-8560-02FF1CB50D71}">
          <cx:dataId val="0"/>
          <cx:layoutPr>
            <cx:binning intervalClosed="r">
              <cx:binSize val="0.0010000000000000002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Histogram of Frequency differences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differences</a:t>
          </a:r>
        </a:p>
      </cx:txPr>
    </cx:title>
    <cx:plotArea>
      <cx:plotAreaRegion>
        <cx:series layoutId="clusteredColumn" uniqueId="{D7F5B123-DEDA-4F46-9B60-85F444519E04}">
          <cx:dataId val="0"/>
          <cx:layoutPr>
            <cx:binning intervalClosed="r">
              <cx:binSize val="18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>
      <cx:tx>
        <cx:txData>
          <cx:v>Histogram of Frequency differences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differences</a:t>
          </a:r>
        </a:p>
      </cx:txPr>
    </cx:title>
    <cx:plotArea>
      <cx:plotAreaRegion>
        <cx:series layoutId="clusteredColumn" uniqueId="{D7F5B123-DEDA-4F46-9B60-85F444519E04}">
          <cx:dataId val="0"/>
          <cx:layoutPr>
            <cx:binning intervalClosed="r">
              <cx:binSize val="10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Histogram of Frequency differences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differences</a:t>
          </a:r>
        </a:p>
      </cx:txPr>
    </cx:title>
    <cx:plotArea>
      <cx:plotAreaRegion>
        <cx:series layoutId="clusteredColumn" uniqueId="{D7F5B123-DEDA-4F46-9B60-85F444519E04}">
          <cx:dataId val="0"/>
          <cx:layoutPr>
            <cx:binning intervalClosed="r">
              <cx:binSize val="5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</cx:f>
      </cx:numDim>
    </cx:data>
  </cx:chartData>
  <cx:chart>
    <cx:title pos="t" align="ctr" overlay="0">
      <cx:tx>
        <cx:txData>
          <cx:v>Histogram of Frequency differences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differences</a:t>
          </a:r>
        </a:p>
      </cx:txPr>
    </cx:title>
    <cx:plotArea>
      <cx:plotAreaRegion>
        <cx:series layoutId="clusteredColumn" uniqueId="{D7F5B123-DEDA-4F46-9B60-85F444519E04}">
          <cx:dataId val="0"/>
          <cx:layoutPr>
            <cx:binning intervalClosed="r">
              <cx:binSize val="4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_xlchart.v1.6</cx:f>
      </cx:numDim>
    </cx:data>
  </cx:chartData>
  <cx:chart>
    <cx:title pos="t" align="ctr" overlay="0">
      <cx:tx>
        <cx:txData>
          <cx:v>Histogram of Frequency differences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differences</a:t>
          </a:r>
        </a:p>
      </cx:txPr>
    </cx:title>
    <cx:plotArea>
      <cx:plotAreaRegion>
        <cx:series layoutId="clusteredColumn" uniqueId="{D7F5B123-DEDA-4F46-9B60-85F444519E04}">
          <cx:dataId val="0"/>
          <cx:layoutPr>
            <cx:binning intervalClosed="r">
              <cx:binSize val="3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</cx:chartData>
  <cx:chart>
    <cx:title pos="t" align="ctr" overlay="0">
      <cx:tx>
        <cx:txData>
          <cx:v>Histogram of Frequency differences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differences</a:t>
          </a:r>
        </a:p>
      </cx:txPr>
    </cx:title>
    <cx:plotArea>
      <cx:plotAreaRegion>
        <cx:series layoutId="clusteredColumn" uniqueId="{D7F5B123-DEDA-4F46-9B60-85F444519E04}">
          <cx:dataId val="0"/>
          <cx:layoutPr>
            <cx:binning intervalClosed="r">
              <cx:binSize val="2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</cx:chartData>
  <cx:chart>
    <cx:title pos="t" align="ctr" overlay="0">
      <cx:tx>
        <cx:txData>
          <cx:v>Histogram of Frequency Differences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Differences</a:t>
          </a:r>
        </a:p>
      </cx:txPr>
    </cx:title>
    <cx:plotArea>
      <cx:plotAreaRegion>
        <cx:series layoutId="clusteredColumn" uniqueId="{D7F5B123-DEDA-4F46-9B60-85F444519E04}">
          <cx:dataId val="0"/>
          <cx:layoutPr>
            <cx:binning intervalClosed="r">
              <cx:binSize val="10"/>
            </cx:binning>
          </cx:layoutPr>
        </cx:series>
      </cx:plotAreaRegion>
      <cx:axis id="0">
        <cx:catScaling gapWidth="0"/>
        <cx:title>
          <cx:tx>
            <cx:txData>
              <cx:v>Bin range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/>
                <a:t>Bin range</a:t>
              </a:r>
            </a:p>
          </cx:txPr>
        </cx:title>
        <cx:tickLabels/>
      </cx:axis>
      <cx:axis id="1">
        <cx:valScaling/>
        <cx:title>
          <cx:tx>
            <cx:txData>
              <cx:v>Frequency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/>
                <a:t>Frequency</a:t>
              </a:r>
            </a:p>
          </cx:txPr>
        </cx:title>
        <cx:majorGridlines/>
        <cx:tickLabels/>
      </cx:axis>
    </cx:plotArea>
  </cx:chart>
</cx:chartSpace>
</file>

<file path=xl/charts/chartEx9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_xlchart.v1.12</cx:f>
      </cx:numDim>
    </cx:data>
  </cx:chartData>
  <cx:chart>
    <cx:title pos="t" align="ctr" overlay="0">
      <cx:tx>
        <cx:txData>
          <cx:v>Histogram of Frequency ratios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Histogram of Frequency ratios</a:t>
          </a:r>
        </a:p>
      </cx:txPr>
    </cx:title>
    <cx:plotArea>
      <cx:plotAreaRegion>
        <cx:series layoutId="clusteredColumn" uniqueId="{085F9808-C046-4BE7-8560-02FF1CB50D71}">
          <cx:dataId val="0"/>
          <cx:layoutPr>
            <cx:binning intervalClosed="r">
              <cx:binSize val="0.018000000000000002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8" Type="http://schemas.microsoft.com/office/2014/relationships/chartEx" Target="../charts/chartEx8.xml"/><Relationship Id="rId3" Type="http://schemas.microsoft.com/office/2014/relationships/chartEx" Target="../charts/chartEx3.xml"/><Relationship Id="rId7" Type="http://schemas.microsoft.com/office/2014/relationships/chartEx" Target="../charts/chartEx7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6" Type="http://schemas.microsoft.com/office/2014/relationships/chartEx" Target="../charts/chartEx6.xml"/><Relationship Id="rId5" Type="http://schemas.microsoft.com/office/2014/relationships/chartEx" Target="../charts/chartEx5.xml"/><Relationship Id="rId4" Type="http://schemas.microsoft.com/office/2014/relationships/chartEx" Target="../charts/chartEx4.xml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14/relationships/chartEx" Target="../charts/chartEx11.xml"/><Relationship Id="rId2" Type="http://schemas.microsoft.com/office/2014/relationships/chartEx" Target="../charts/chartEx10.xml"/><Relationship Id="rId1" Type="http://schemas.microsoft.com/office/2014/relationships/chartEx" Target="../charts/chartEx9.xml"/><Relationship Id="rId5" Type="http://schemas.microsoft.com/office/2014/relationships/chartEx" Target="../charts/chartEx13.xml"/><Relationship Id="rId4" Type="http://schemas.microsoft.com/office/2014/relationships/chartEx" Target="../charts/chartEx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638175</xdr:colOff>
      <xdr:row>213</xdr:row>
      <xdr:rowOff>171450</xdr:rowOff>
    </xdr:from>
    <xdr:to>
      <xdr:col>21</xdr:col>
      <xdr:colOff>85725</xdr:colOff>
      <xdr:row>235</xdr:row>
      <xdr:rowOff>42863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609600</xdr:colOff>
      <xdr:row>191</xdr:row>
      <xdr:rowOff>9525</xdr:rowOff>
    </xdr:from>
    <xdr:to>
      <xdr:col>21</xdr:col>
      <xdr:colOff>57150</xdr:colOff>
      <xdr:row>212</xdr:row>
      <xdr:rowOff>71438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571500</xdr:colOff>
      <xdr:row>142</xdr:row>
      <xdr:rowOff>9525</xdr:rowOff>
    </xdr:from>
    <xdr:to>
      <xdr:col>21</xdr:col>
      <xdr:colOff>19050</xdr:colOff>
      <xdr:row>163</xdr:row>
      <xdr:rowOff>71438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485775</xdr:colOff>
      <xdr:row>115</xdr:row>
      <xdr:rowOff>9525</xdr:rowOff>
    </xdr:from>
    <xdr:to>
      <xdr:col>20</xdr:col>
      <xdr:colOff>542925</xdr:colOff>
      <xdr:row>136</xdr:row>
      <xdr:rowOff>71438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219075</xdr:colOff>
      <xdr:row>12</xdr:row>
      <xdr:rowOff>166687</xdr:rowOff>
    </xdr:from>
    <xdr:to>
      <xdr:col>20</xdr:col>
      <xdr:colOff>276225</xdr:colOff>
      <xdr:row>34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485775</xdr:colOff>
      <xdr:row>85</xdr:row>
      <xdr:rowOff>38100</xdr:rowOff>
    </xdr:from>
    <xdr:to>
      <xdr:col>19</xdr:col>
      <xdr:colOff>342900</xdr:colOff>
      <xdr:row>106</xdr:row>
      <xdr:rowOff>100013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95250</xdr:colOff>
      <xdr:row>117</xdr:row>
      <xdr:rowOff>114300</xdr:rowOff>
    </xdr:from>
    <xdr:to>
      <xdr:col>19</xdr:col>
      <xdr:colOff>533400</xdr:colOff>
      <xdr:row>121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238125</xdr:colOff>
      <xdr:row>143</xdr:row>
      <xdr:rowOff>57150</xdr:rowOff>
    </xdr:from>
    <xdr:to>
      <xdr:col>20</xdr:col>
      <xdr:colOff>266698</xdr:colOff>
      <xdr:row>146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571500</xdr:colOff>
      <xdr:row>164</xdr:row>
      <xdr:rowOff>76200</xdr:rowOff>
    </xdr:from>
    <xdr:to>
      <xdr:col>21</xdr:col>
      <xdr:colOff>19050</xdr:colOff>
      <xdr:row>185</xdr:row>
      <xdr:rowOff>138113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533400</xdr:colOff>
      <xdr:row>166</xdr:row>
      <xdr:rowOff>142875</xdr:rowOff>
    </xdr:from>
    <xdr:to>
      <xdr:col>19</xdr:col>
      <xdr:colOff>561975</xdr:colOff>
      <xdr:row>170</xdr:row>
      <xdr:rowOff>28575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19050</xdr:colOff>
      <xdr:row>191</xdr:row>
      <xdr:rowOff>180975</xdr:rowOff>
    </xdr:from>
    <xdr:to>
      <xdr:col>20</xdr:col>
      <xdr:colOff>209550</xdr:colOff>
      <xdr:row>195</xdr:row>
      <xdr:rowOff>66675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28575</xdr:colOff>
      <xdr:row>235</xdr:row>
      <xdr:rowOff>123825</xdr:rowOff>
    </xdr:from>
    <xdr:to>
      <xdr:col>20</xdr:col>
      <xdr:colOff>323851</xdr:colOff>
      <xdr:row>239</xdr:row>
      <xdr:rowOff>9525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76201</xdr:colOff>
      <xdr:row>240</xdr:row>
      <xdr:rowOff>57150</xdr:rowOff>
    </xdr:from>
    <xdr:to>
      <xdr:col>19</xdr:col>
      <xdr:colOff>476251</xdr:colOff>
      <xdr:row>243</xdr:row>
      <xdr:rowOff>133350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657224</xdr:colOff>
      <xdr:row>248</xdr:row>
      <xdr:rowOff>180976</xdr:rowOff>
    </xdr:from>
    <xdr:to>
      <xdr:col>21</xdr:col>
      <xdr:colOff>95249</xdr:colOff>
      <xdr:row>270</xdr:row>
      <xdr:rowOff>66676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638175</xdr:colOff>
      <xdr:row>272</xdr:row>
      <xdr:rowOff>161925</xdr:rowOff>
    </xdr:from>
    <xdr:to>
      <xdr:col>21</xdr:col>
      <xdr:colOff>85725</xdr:colOff>
      <xdr:row>294</xdr:row>
      <xdr:rowOff>33338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104775</xdr:colOff>
      <xdr:row>294</xdr:row>
      <xdr:rowOff>123825</xdr:rowOff>
    </xdr:from>
    <xdr:to>
      <xdr:col>21</xdr:col>
      <xdr:colOff>400051</xdr:colOff>
      <xdr:row>298</xdr:row>
      <xdr:rowOff>9525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600076</xdr:colOff>
      <xdr:row>298</xdr:row>
      <xdr:rowOff>123825</xdr:rowOff>
    </xdr:from>
    <xdr:to>
      <xdr:col>21</xdr:col>
      <xdr:colOff>390526</xdr:colOff>
      <xdr:row>302</xdr:row>
      <xdr:rowOff>9525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104775</xdr:colOff>
      <xdr:row>428</xdr:row>
      <xdr:rowOff>47625</xdr:rowOff>
    </xdr:from>
    <xdr:to>
      <xdr:col>5</xdr:col>
      <xdr:colOff>533400</xdr:colOff>
      <xdr:row>442</xdr:row>
      <xdr:rowOff>123825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6</xdr:col>
      <xdr:colOff>123825</xdr:colOff>
      <xdr:row>428</xdr:row>
      <xdr:rowOff>85725</xdr:rowOff>
    </xdr:from>
    <xdr:to>
      <xdr:col>13</xdr:col>
      <xdr:colOff>361950</xdr:colOff>
      <xdr:row>442</xdr:row>
      <xdr:rowOff>161925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444</xdr:row>
      <xdr:rowOff>0</xdr:rowOff>
    </xdr:from>
    <xdr:to>
      <xdr:col>5</xdr:col>
      <xdr:colOff>428625</xdr:colOff>
      <xdr:row>458</xdr:row>
      <xdr:rowOff>76200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6</xdr:col>
      <xdr:colOff>19050</xdr:colOff>
      <xdr:row>444</xdr:row>
      <xdr:rowOff>38100</xdr:rowOff>
    </xdr:from>
    <xdr:to>
      <xdr:col>13</xdr:col>
      <xdr:colOff>257175</xdr:colOff>
      <xdr:row>458</xdr:row>
      <xdr:rowOff>114300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459</xdr:row>
      <xdr:rowOff>0</xdr:rowOff>
    </xdr:from>
    <xdr:to>
      <xdr:col>5</xdr:col>
      <xdr:colOff>428625</xdr:colOff>
      <xdr:row>473</xdr:row>
      <xdr:rowOff>76200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6</xdr:col>
      <xdr:colOff>19050</xdr:colOff>
      <xdr:row>459</xdr:row>
      <xdr:rowOff>38100</xdr:rowOff>
    </xdr:from>
    <xdr:to>
      <xdr:col>13</xdr:col>
      <xdr:colOff>257175</xdr:colOff>
      <xdr:row>473</xdr:row>
      <xdr:rowOff>114300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209551</xdr:colOff>
      <xdr:row>1</xdr:row>
      <xdr:rowOff>180974</xdr:rowOff>
    </xdr:from>
    <xdr:to>
      <xdr:col>24</xdr:col>
      <xdr:colOff>57151</xdr:colOff>
      <xdr:row>37</xdr:row>
      <xdr:rowOff>76199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19151" y="371474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0</xdr:colOff>
      <xdr:row>38</xdr:row>
      <xdr:rowOff>0</xdr:rowOff>
    </xdr:from>
    <xdr:to>
      <xdr:col>24</xdr:col>
      <xdr:colOff>457200</xdr:colOff>
      <xdr:row>73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72390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0</xdr:colOff>
      <xdr:row>74</xdr:row>
      <xdr:rowOff>0</xdr:rowOff>
    </xdr:from>
    <xdr:to>
      <xdr:col>24</xdr:col>
      <xdr:colOff>457200</xdr:colOff>
      <xdr:row>109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140970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0</xdr:colOff>
      <xdr:row>111</xdr:row>
      <xdr:rowOff>0</xdr:rowOff>
    </xdr:from>
    <xdr:to>
      <xdr:col>24</xdr:col>
      <xdr:colOff>457200</xdr:colOff>
      <xdr:row>146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211455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0</xdr:colOff>
      <xdr:row>147</xdr:row>
      <xdr:rowOff>0</xdr:rowOff>
    </xdr:from>
    <xdr:to>
      <xdr:col>24</xdr:col>
      <xdr:colOff>457200</xdr:colOff>
      <xdr:row>182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280035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0</xdr:colOff>
      <xdr:row>183</xdr:row>
      <xdr:rowOff>0</xdr:rowOff>
    </xdr:from>
    <xdr:to>
      <xdr:col>24</xdr:col>
      <xdr:colOff>457200</xdr:colOff>
      <xdr:row>218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348615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0</xdr:colOff>
      <xdr:row>219</xdr:row>
      <xdr:rowOff>0</xdr:rowOff>
    </xdr:from>
    <xdr:to>
      <xdr:col>24</xdr:col>
      <xdr:colOff>457200</xdr:colOff>
      <xdr:row>254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417195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oneCellAnchor>
    <xdr:from>
      <xdr:col>8</xdr:col>
      <xdr:colOff>390525</xdr:colOff>
      <xdr:row>86</xdr:row>
      <xdr:rowOff>142875</xdr:rowOff>
    </xdr:from>
    <xdr:ext cx="43172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5267325" y="16525875"/>
          <a:ext cx="4317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CA" sz="1100"/>
            <a:t>high</a:t>
          </a:r>
        </a:p>
      </xdr:txBody>
    </xdr:sp>
    <xdr:clientData/>
  </xdr:oneCellAnchor>
  <xdr:oneCellAnchor>
    <xdr:from>
      <xdr:col>6</xdr:col>
      <xdr:colOff>219075</xdr:colOff>
      <xdr:row>155</xdr:row>
      <xdr:rowOff>104775</xdr:rowOff>
    </xdr:from>
    <xdr:ext cx="43172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3876675" y="29632275"/>
          <a:ext cx="4317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CA" sz="1100"/>
            <a:t>high</a:t>
          </a:r>
        </a:p>
      </xdr:txBody>
    </xdr:sp>
    <xdr:clientData/>
  </xdr:oneCellAnchor>
  <xdr:oneCellAnchor>
    <xdr:from>
      <xdr:col>10</xdr:col>
      <xdr:colOff>581025</xdr:colOff>
      <xdr:row>201</xdr:row>
      <xdr:rowOff>0</xdr:rowOff>
    </xdr:from>
    <xdr:ext cx="43172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6677025" y="38290500"/>
          <a:ext cx="4317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CA" sz="1100"/>
            <a:t>high</a:t>
          </a:r>
        </a:p>
      </xdr:txBody>
    </xdr:sp>
    <xdr:clientData/>
  </xdr:oneCellAnchor>
  <xdr:twoCellAnchor>
    <xdr:from>
      <xdr:col>2</xdr:col>
      <xdr:colOff>0</xdr:colOff>
      <xdr:row>255</xdr:row>
      <xdr:rowOff>0</xdr:rowOff>
    </xdr:from>
    <xdr:to>
      <xdr:col>24</xdr:col>
      <xdr:colOff>457200</xdr:colOff>
      <xdr:row>290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4" name="Chart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8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485775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oneCellAnchor>
    <xdr:from>
      <xdr:col>6</xdr:col>
      <xdr:colOff>333375</xdr:colOff>
      <xdr:row>235</xdr:row>
      <xdr:rowOff>152400</xdr:rowOff>
    </xdr:from>
    <xdr:ext cx="43172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3990975" y="44919900"/>
          <a:ext cx="4317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CA" sz="1100"/>
            <a:t>high</a:t>
          </a:r>
        </a:p>
      </xdr:txBody>
    </xdr:sp>
    <xdr:clientData/>
  </xdr:oneCellAnchor>
  <xdr:oneCellAnchor>
    <xdr:from>
      <xdr:col>6</xdr:col>
      <xdr:colOff>247650</xdr:colOff>
      <xdr:row>274</xdr:row>
      <xdr:rowOff>133350</xdr:rowOff>
    </xdr:from>
    <xdr:ext cx="43172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3905250" y="52330350"/>
          <a:ext cx="4317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CA" sz="1100"/>
            <a:t>high</a:t>
          </a:r>
        </a:p>
      </xdr:txBody>
    </xdr:sp>
    <xdr:clientData/>
  </xdr:oneCellAnchor>
  <xdr:oneCellAnchor>
    <xdr:from>
      <xdr:col>10</xdr:col>
      <xdr:colOff>495300</xdr:colOff>
      <xdr:row>274</xdr:row>
      <xdr:rowOff>104775</xdr:rowOff>
    </xdr:from>
    <xdr:ext cx="43172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6591300" y="52301775"/>
          <a:ext cx="4317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CA" sz="1100"/>
            <a:t>high</a:t>
          </a:r>
        </a:p>
      </xdr:txBody>
    </xdr:sp>
    <xdr:clientData/>
  </xdr:oneCellAnchor>
  <xdr:oneCellAnchor>
    <xdr:from>
      <xdr:col>6</xdr:col>
      <xdr:colOff>590550</xdr:colOff>
      <xdr:row>269</xdr:row>
      <xdr:rowOff>85725</xdr:rowOff>
    </xdr:from>
    <xdr:ext cx="43172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4248150" y="51330225"/>
          <a:ext cx="4317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CA" sz="1100"/>
            <a:t>high</a:t>
          </a:r>
        </a:p>
      </xdr:txBody>
    </xdr:sp>
    <xdr:clientData/>
  </xdr:oneCellAnchor>
  <xdr:oneCellAnchor>
    <xdr:from>
      <xdr:col>8</xdr:col>
      <xdr:colOff>552450</xdr:colOff>
      <xdr:row>277</xdr:row>
      <xdr:rowOff>19050</xdr:rowOff>
    </xdr:from>
    <xdr:ext cx="43172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5429250" y="52787550"/>
          <a:ext cx="4317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CA" sz="1100"/>
            <a:t>high</a:t>
          </a:r>
        </a:p>
      </xdr:txBody>
    </xdr:sp>
    <xdr:clientData/>
  </xdr:oneCellAnchor>
  <xdr:oneCellAnchor>
    <xdr:from>
      <xdr:col>5</xdr:col>
      <xdr:colOff>114300</xdr:colOff>
      <xdr:row>276</xdr:row>
      <xdr:rowOff>85725</xdr:rowOff>
    </xdr:from>
    <xdr:ext cx="43172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162300" y="52663725"/>
          <a:ext cx="4317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CA" sz="1100"/>
            <a:t>high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24</xdr:col>
      <xdr:colOff>457200</xdr:colOff>
      <xdr:row>37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3810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0</xdr:colOff>
      <xdr:row>39</xdr:row>
      <xdr:rowOff>0</xdr:rowOff>
    </xdr:from>
    <xdr:to>
      <xdr:col>24</xdr:col>
      <xdr:colOff>457200</xdr:colOff>
      <xdr:row>74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74295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0</xdr:colOff>
      <xdr:row>76</xdr:row>
      <xdr:rowOff>0</xdr:rowOff>
    </xdr:from>
    <xdr:to>
      <xdr:col>24</xdr:col>
      <xdr:colOff>457200</xdr:colOff>
      <xdr:row>111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00000000-0008-0000-02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144780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0</xdr:colOff>
      <xdr:row>113</xdr:row>
      <xdr:rowOff>0</xdr:rowOff>
    </xdr:from>
    <xdr:to>
      <xdr:col>24</xdr:col>
      <xdr:colOff>457200</xdr:colOff>
      <xdr:row>148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215265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0</xdr:colOff>
      <xdr:row>150</xdr:row>
      <xdr:rowOff>0</xdr:rowOff>
    </xdr:from>
    <xdr:to>
      <xdr:col>24</xdr:col>
      <xdr:colOff>457200</xdr:colOff>
      <xdr:row>185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9200" y="28575000"/>
              <a:ext cx="13868400" cy="6753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C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27"/>
  <sheetViews>
    <sheetView tabSelected="1" topLeftCell="A260" workbookViewId="0">
      <selection activeCell="F478" sqref="F478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1.5703125" bestFit="1" customWidth="1"/>
    <col min="7" max="7" width="11.42578125" customWidth="1"/>
    <col min="13" max="13" width="10.140625" customWidth="1"/>
    <col min="15" max="15" width="10.42578125" customWidth="1"/>
    <col min="17" max="17" width="10.42578125" customWidth="1"/>
  </cols>
  <sheetData>
    <row r="1" spans="1:5" x14ac:dyDescent="0.25">
      <c r="A1" t="s">
        <v>9</v>
      </c>
    </row>
    <row r="3" spans="1:5" ht="17.25" x14ac:dyDescent="0.25">
      <c r="A3" t="s">
        <v>5</v>
      </c>
      <c r="B3" t="s">
        <v>55</v>
      </c>
    </row>
    <row r="4" spans="1:5" x14ac:dyDescent="0.25">
      <c r="B4" t="s">
        <v>1</v>
      </c>
      <c r="C4" t="s">
        <v>2</v>
      </c>
      <c r="D4" t="s">
        <v>3</v>
      </c>
      <c r="E4" t="s">
        <v>4</v>
      </c>
    </row>
    <row r="5" spans="1:5" x14ac:dyDescent="0.25">
      <c r="A5" t="s">
        <v>6</v>
      </c>
      <c r="B5" s="2">
        <v>18.99840322</v>
      </c>
      <c r="C5" s="3">
        <v>7.0000000000000005E-8</v>
      </c>
      <c r="D5" s="4">
        <v>100</v>
      </c>
      <c r="E5" s="5">
        <v>0.5</v>
      </c>
    </row>
    <row r="6" spans="1:5" x14ac:dyDescent="0.25">
      <c r="A6" t="s">
        <v>7</v>
      </c>
      <c r="B6" s="2">
        <v>78.918337100000002</v>
      </c>
      <c r="C6" s="3">
        <v>2.0999999999999998E-6</v>
      </c>
      <c r="D6" s="4">
        <v>50.69</v>
      </c>
      <c r="E6" s="5">
        <v>1.5</v>
      </c>
    </row>
    <row r="7" spans="1:5" x14ac:dyDescent="0.25">
      <c r="A7" t="s">
        <v>8</v>
      </c>
      <c r="B7" s="2">
        <v>80.916290599999996</v>
      </c>
      <c r="C7" s="3">
        <v>2.0999999999999998E-6</v>
      </c>
      <c r="D7" s="4">
        <v>49.31</v>
      </c>
      <c r="E7" s="5">
        <v>1.5</v>
      </c>
    </row>
    <row r="8" spans="1:5" x14ac:dyDescent="0.25">
      <c r="B8" s="1">
        <f>B5*B6/(B5+B6)</f>
        <v>15.312217142623172</v>
      </c>
    </row>
    <row r="9" spans="1:5" x14ac:dyDescent="0.25">
      <c r="B9" s="1">
        <f>B5*B7/(B5+B7)</f>
        <v>15.385928306550813</v>
      </c>
    </row>
    <row r="10" spans="1:5" x14ac:dyDescent="0.25">
      <c r="B10" s="1"/>
    </row>
    <row r="11" spans="1:5" s="23" customFormat="1" x14ac:dyDescent="0.25">
      <c r="A11" s="23" t="s">
        <v>56</v>
      </c>
      <c r="B11" s="24"/>
    </row>
    <row r="12" spans="1:5" x14ac:dyDescent="0.25">
      <c r="B12" s="1"/>
    </row>
    <row r="13" spans="1:5" x14ac:dyDescent="0.25">
      <c r="A13" t="s">
        <v>0</v>
      </c>
      <c r="B13" t="s">
        <v>10</v>
      </c>
    </row>
    <row r="14" spans="1:5" x14ac:dyDescent="0.25">
      <c r="A14" s="6">
        <v>20772.3</v>
      </c>
      <c r="B14">
        <v>0.1</v>
      </c>
      <c r="C14">
        <v>1</v>
      </c>
    </row>
    <row r="15" spans="1:5" x14ac:dyDescent="0.25">
      <c r="A15" s="6">
        <v>20828.900000000001</v>
      </c>
      <c r="B15">
        <v>0.1</v>
      </c>
      <c r="C15">
        <v>1</v>
      </c>
    </row>
    <row r="16" spans="1:5" x14ac:dyDescent="0.25">
      <c r="A16" s="6">
        <v>20928.400000000001</v>
      </c>
      <c r="B16">
        <v>0.1</v>
      </c>
      <c r="C16">
        <v>1</v>
      </c>
    </row>
    <row r="17" spans="1:3" x14ac:dyDescent="0.25">
      <c r="A17" s="6">
        <v>20954.599999999999</v>
      </c>
      <c r="B17">
        <v>0.1</v>
      </c>
      <c r="C17">
        <v>1</v>
      </c>
    </row>
    <row r="18" spans="1:3" x14ac:dyDescent="0.25">
      <c r="A18" s="6">
        <v>20985.5</v>
      </c>
      <c r="B18">
        <v>0.1</v>
      </c>
      <c r="C18">
        <v>1</v>
      </c>
    </row>
    <row r="19" spans="1:3" x14ac:dyDescent="0.25">
      <c r="A19" s="6">
        <v>21045.599999999999</v>
      </c>
      <c r="B19">
        <v>0.1</v>
      </c>
      <c r="C19">
        <v>1</v>
      </c>
    </row>
    <row r="20" spans="1:3" x14ac:dyDescent="0.25">
      <c r="A20" s="6">
        <v>21110.400000000001</v>
      </c>
      <c r="B20">
        <v>0.1</v>
      </c>
      <c r="C20">
        <v>1</v>
      </c>
    </row>
    <row r="21" spans="1:3" x14ac:dyDescent="0.25">
      <c r="A21" s="6">
        <v>21181.7</v>
      </c>
      <c r="B21">
        <v>0.1</v>
      </c>
      <c r="C21">
        <v>1</v>
      </c>
    </row>
    <row r="22" spans="1:3" x14ac:dyDescent="0.25">
      <c r="A22" s="6">
        <v>21202.6</v>
      </c>
      <c r="B22">
        <v>0.1</v>
      </c>
      <c r="C22">
        <v>1</v>
      </c>
    </row>
    <row r="23" spans="1:3" x14ac:dyDescent="0.25">
      <c r="A23" s="6">
        <v>21319.4</v>
      </c>
      <c r="B23">
        <v>0.1</v>
      </c>
      <c r="C23">
        <v>1</v>
      </c>
    </row>
    <row r="24" spans="1:3" x14ac:dyDescent="0.25">
      <c r="A24" s="6">
        <v>21337.5</v>
      </c>
      <c r="B24">
        <v>0.1</v>
      </c>
      <c r="C24">
        <v>1</v>
      </c>
    </row>
    <row r="25" spans="1:3" x14ac:dyDescent="0.25">
      <c r="A25" s="6">
        <v>21475.4</v>
      </c>
      <c r="B25">
        <v>0.1</v>
      </c>
      <c r="C25">
        <v>1</v>
      </c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26" x14ac:dyDescent="0.25">
      <c r="A33" s="6"/>
    </row>
    <row r="34" spans="1:26" x14ac:dyDescent="0.25">
      <c r="A34" s="6"/>
    </row>
    <row r="36" spans="1:26" s="23" customFormat="1" x14ac:dyDescent="0.25">
      <c r="A36" s="23" t="s">
        <v>57</v>
      </c>
    </row>
    <row r="38" spans="1:26" x14ac:dyDescent="0.25">
      <c r="A38" t="s">
        <v>11</v>
      </c>
    </row>
    <row r="39" spans="1:26" x14ac:dyDescent="0.25">
      <c r="A39" t="s">
        <v>12</v>
      </c>
    </row>
    <row r="41" spans="1:26" s="23" customFormat="1" x14ac:dyDescent="0.25">
      <c r="A41" s="23" t="s">
        <v>58</v>
      </c>
    </row>
    <row r="43" spans="1:26" x14ac:dyDescent="0.25">
      <c r="A43" t="s">
        <v>13</v>
      </c>
      <c r="B43">
        <f>B9/B8</f>
        <v>1.0048138792208254</v>
      </c>
      <c r="D43">
        <f t="shared" ref="D43:D54" si="0">$A$25/$A14</f>
        <v>1.0338479609865061</v>
      </c>
      <c r="P43">
        <f>100*LOG10(D43/$B$43)</f>
        <v>1.2371050321403789</v>
      </c>
      <c r="Q43">
        <f t="shared" ref="Q43:Z52" si="1">E43/$B$43</f>
        <v>0</v>
      </c>
      <c r="R43">
        <f t="shared" si="1"/>
        <v>0</v>
      </c>
      <c r="S43">
        <f t="shared" si="1"/>
        <v>0</v>
      </c>
      <c r="T43">
        <f t="shared" si="1"/>
        <v>0</v>
      </c>
      <c r="U43">
        <f t="shared" si="1"/>
        <v>0</v>
      </c>
      <c r="V43">
        <f t="shared" si="1"/>
        <v>0</v>
      </c>
      <c r="W43">
        <f t="shared" si="1"/>
        <v>0</v>
      </c>
      <c r="X43">
        <f t="shared" si="1"/>
        <v>0</v>
      </c>
      <c r="Y43">
        <f t="shared" si="1"/>
        <v>0</v>
      </c>
      <c r="Z43">
        <f t="shared" si="1"/>
        <v>0</v>
      </c>
    </row>
    <row r="44" spans="1:26" x14ac:dyDescent="0.25">
      <c r="D44">
        <f t="shared" si="0"/>
        <v>1.0310386050151472</v>
      </c>
      <c r="E44">
        <f t="shared" ref="E44:E54" si="2">$A$24/$A14</f>
        <v>1.0272093124016117</v>
      </c>
      <c r="P44">
        <f t="shared" ref="P44:Z54" si="3">100*LOG10(D44/$B$43)</f>
        <v>1.118930158133018</v>
      </c>
      <c r="Q44">
        <f t="shared" si="3"/>
        <v>0.95733227127452258</v>
      </c>
      <c r="R44">
        <f t="shared" si="1"/>
        <v>0</v>
      </c>
      <c r="S44">
        <f t="shared" si="1"/>
        <v>0</v>
      </c>
      <c r="T44">
        <f t="shared" si="1"/>
        <v>0</v>
      </c>
      <c r="U44">
        <f t="shared" si="1"/>
        <v>0</v>
      </c>
      <c r="V44">
        <f t="shared" si="1"/>
        <v>0</v>
      </c>
      <c r="W44">
        <f t="shared" si="1"/>
        <v>0</v>
      </c>
      <c r="X44">
        <f t="shared" si="1"/>
        <v>0</v>
      </c>
      <c r="Y44">
        <f t="shared" si="1"/>
        <v>0</v>
      </c>
      <c r="Z44">
        <f t="shared" si="1"/>
        <v>0</v>
      </c>
    </row>
    <row r="45" spans="1:26" x14ac:dyDescent="0.25">
      <c r="D45">
        <f t="shared" si="0"/>
        <v>1.0261367328606104</v>
      </c>
      <c r="E45">
        <f t="shared" si="2"/>
        <v>1.0244179961495805</v>
      </c>
      <c r="F45">
        <f t="shared" ref="F45:F54" si="4">$A$23/$A14</f>
        <v>1.0263379596866982</v>
      </c>
      <c r="P45">
        <f t="shared" si="3"/>
        <v>0.9119609204979725</v>
      </c>
      <c r="Q45">
        <f t="shared" si="3"/>
        <v>0.83915739726716265</v>
      </c>
      <c r="R45">
        <f t="shared" si="3"/>
        <v>0.92047666013444029</v>
      </c>
      <c r="S45">
        <f t="shared" si="1"/>
        <v>0</v>
      </c>
      <c r="T45">
        <f t="shared" si="1"/>
        <v>0</v>
      </c>
      <c r="U45">
        <f t="shared" si="1"/>
        <v>0</v>
      </c>
      <c r="V45">
        <f t="shared" si="1"/>
        <v>0</v>
      </c>
      <c r="W45">
        <f t="shared" si="1"/>
        <v>0</v>
      </c>
      <c r="X45">
        <f t="shared" si="1"/>
        <v>0</v>
      </c>
      <c r="Y45">
        <f t="shared" si="1"/>
        <v>0</v>
      </c>
      <c r="Z45">
        <f t="shared" si="1"/>
        <v>0</v>
      </c>
    </row>
    <row r="46" spans="1:26" x14ac:dyDescent="0.25">
      <c r="D46">
        <f t="shared" si="0"/>
        <v>1.0248537314002655</v>
      </c>
      <c r="E46">
        <f t="shared" si="2"/>
        <v>1.0195476003899007</v>
      </c>
      <c r="F46">
        <f t="shared" si="4"/>
        <v>1.0235490112295897</v>
      </c>
      <c r="G46">
        <f t="shared" ref="G46:G54" si="5">$A$22/$A14</f>
        <v>1.0207150869186368</v>
      </c>
      <c r="P46">
        <f t="shared" si="3"/>
        <v>0.85762614548157323</v>
      </c>
      <c r="Q46">
        <f t="shared" si="3"/>
        <v>0.6321881596321216</v>
      </c>
      <c r="R46">
        <f t="shared" si="3"/>
        <v>0.80230178612708414</v>
      </c>
      <c r="S46">
        <f t="shared" si="3"/>
        <v>0.68189087836745599</v>
      </c>
      <c r="T46">
        <f t="shared" si="1"/>
        <v>0</v>
      </c>
      <c r="U46">
        <f t="shared" si="1"/>
        <v>0</v>
      </c>
      <c r="V46">
        <f t="shared" si="1"/>
        <v>0</v>
      </c>
      <c r="W46">
        <f t="shared" si="1"/>
        <v>0</v>
      </c>
      <c r="X46">
        <f t="shared" si="1"/>
        <v>0</v>
      </c>
      <c r="Y46">
        <f t="shared" si="1"/>
        <v>0</v>
      </c>
      <c r="Z46">
        <f t="shared" si="1"/>
        <v>0</v>
      </c>
    </row>
    <row r="47" spans="1:26" x14ac:dyDescent="0.25">
      <c r="D47">
        <f t="shared" si="0"/>
        <v>1.023344690381454</v>
      </c>
      <c r="E47">
        <f t="shared" si="2"/>
        <v>1.0182728374676682</v>
      </c>
      <c r="F47">
        <f t="shared" si="4"/>
        <v>1.0186827468893944</v>
      </c>
      <c r="G47">
        <f t="shared" si="5"/>
        <v>1.017941417933736</v>
      </c>
      <c r="H47">
        <f t="shared" ref="H47:H54" si="6">$A$21/$A14</f>
        <v>1.0197089393085985</v>
      </c>
      <c r="P47">
        <f t="shared" si="3"/>
        <v>0.79363153450551838</v>
      </c>
      <c r="Q47">
        <f t="shared" si="3"/>
        <v>0.57785338461571401</v>
      </c>
      <c r="R47">
        <f t="shared" si="3"/>
        <v>0.59533254849204997</v>
      </c>
      <c r="S47">
        <f t="shared" si="3"/>
        <v>0.5637160043600894</v>
      </c>
      <c r="T47">
        <f t="shared" si="3"/>
        <v>0.63906013487298663</v>
      </c>
      <c r="U47">
        <f t="shared" si="1"/>
        <v>0</v>
      </c>
      <c r="V47">
        <f t="shared" si="1"/>
        <v>0</v>
      </c>
      <c r="W47">
        <f t="shared" si="1"/>
        <v>0</v>
      </c>
      <c r="X47">
        <f t="shared" si="1"/>
        <v>0</v>
      </c>
      <c r="Y47">
        <f t="shared" si="1"/>
        <v>0</v>
      </c>
      <c r="Z47">
        <f t="shared" si="1"/>
        <v>0</v>
      </c>
    </row>
    <row r="48" spans="1:26" x14ac:dyDescent="0.25">
      <c r="D48">
        <f t="shared" si="0"/>
        <v>1.0204223210552326</v>
      </c>
      <c r="E48">
        <f t="shared" si="2"/>
        <v>1.0167734864549332</v>
      </c>
      <c r="F48">
        <f t="shared" si="4"/>
        <v>1.0174090653126284</v>
      </c>
      <c r="G48">
        <f t="shared" si="5"/>
        <v>1.0131018138032528</v>
      </c>
      <c r="H48">
        <f t="shared" si="6"/>
        <v>1.0169380044073379</v>
      </c>
      <c r="I48">
        <f t="shared" ref="I48:I54" si="7">$A$20/$A14</f>
        <v>1.0162764835863145</v>
      </c>
      <c r="P48">
        <f t="shared" si="3"/>
        <v>0.66943247166329778</v>
      </c>
      <c r="Q48">
        <f t="shared" si="3"/>
        <v>0.51385877363966326</v>
      </c>
      <c r="R48">
        <f t="shared" si="3"/>
        <v>0.54099777347564171</v>
      </c>
      <c r="S48">
        <f t="shared" si="3"/>
        <v>0.35674676672504735</v>
      </c>
      <c r="T48">
        <f t="shared" si="3"/>
        <v>0.52088526086563869</v>
      </c>
      <c r="U48">
        <f t="shared" si="3"/>
        <v>0.49262509903140661</v>
      </c>
      <c r="V48">
        <f t="shared" si="1"/>
        <v>0</v>
      </c>
      <c r="W48">
        <f t="shared" si="1"/>
        <v>0</v>
      </c>
      <c r="X48">
        <f t="shared" si="1"/>
        <v>0</v>
      </c>
      <c r="Y48">
        <f t="shared" si="1"/>
        <v>0</v>
      </c>
      <c r="Z48">
        <f t="shared" si="1"/>
        <v>0</v>
      </c>
    </row>
    <row r="49" spans="1:26" x14ac:dyDescent="0.25">
      <c r="D49">
        <f t="shared" si="0"/>
        <v>1.0172900560860998</v>
      </c>
      <c r="E49">
        <f t="shared" si="2"/>
        <v>1.0138698825407686</v>
      </c>
      <c r="F49">
        <f t="shared" si="4"/>
        <v>1.0159109861571085</v>
      </c>
      <c r="G49">
        <f t="shared" si="5"/>
        <v>1.0118351101906025</v>
      </c>
      <c r="H49">
        <f t="shared" si="6"/>
        <v>1.0121031708109554</v>
      </c>
      <c r="I49">
        <f t="shared" si="7"/>
        <v>1.0135148759656054</v>
      </c>
      <c r="J49">
        <f t="shared" ref="J49:J54" si="8">$A$19/$A14</f>
        <v>1.0131569445848558</v>
      </c>
      <c r="P49">
        <f t="shared" si="3"/>
        <v>0.53591741049790254</v>
      </c>
      <c r="Q49">
        <f t="shared" si="3"/>
        <v>0.38965971079744616</v>
      </c>
      <c r="R49">
        <f t="shared" si="3"/>
        <v>0.47700316249958002</v>
      </c>
      <c r="S49">
        <f t="shared" si="3"/>
        <v>0.3024119917086408</v>
      </c>
      <c r="T49">
        <f t="shared" si="3"/>
        <v>0.31391602323058565</v>
      </c>
      <c r="U49">
        <f t="shared" si="3"/>
        <v>0.3744502250240469</v>
      </c>
      <c r="V49">
        <f t="shared" si="3"/>
        <v>0.35911003786601886</v>
      </c>
      <c r="W49">
        <f t="shared" si="1"/>
        <v>0</v>
      </c>
      <c r="X49">
        <f t="shared" si="1"/>
        <v>0</v>
      </c>
      <c r="Y49">
        <f t="shared" si="1"/>
        <v>0</v>
      </c>
      <c r="Z49">
        <f t="shared" si="1"/>
        <v>0</v>
      </c>
    </row>
    <row r="50" spans="1:26" x14ac:dyDescent="0.25">
      <c r="D50">
        <f t="shared" si="0"/>
        <v>1.013865742598564</v>
      </c>
      <c r="E50">
        <f t="shared" si="2"/>
        <v>1.0107577307867213</v>
      </c>
      <c r="F50">
        <f t="shared" si="4"/>
        <v>1.0130098452883265</v>
      </c>
      <c r="G50">
        <f t="shared" si="5"/>
        <v>1.0103452383788807</v>
      </c>
      <c r="H50">
        <f t="shared" si="6"/>
        <v>1.0108377158237334</v>
      </c>
      <c r="I50">
        <f t="shared" si="7"/>
        <v>1.0086963169664189</v>
      </c>
      <c r="J50">
        <f t="shared" si="8"/>
        <v>1.0104038139316045</v>
      </c>
      <c r="K50">
        <f>$A$18/$A14</f>
        <v>1.0102636684430708</v>
      </c>
      <c r="P50">
        <f t="shared" si="3"/>
        <v>0.38948237465632618</v>
      </c>
      <c r="Q50">
        <f t="shared" si="3"/>
        <v>0.25614464963205075</v>
      </c>
      <c r="R50">
        <f t="shared" si="3"/>
        <v>0.35280409965736115</v>
      </c>
      <c r="S50">
        <f t="shared" si="3"/>
        <v>0.23841738073259625</v>
      </c>
      <c r="T50">
        <f t="shared" si="3"/>
        <v>0.25958124821418938</v>
      </c>
      <c r="U50">
        <f t="shared" si="3"/>
        <v>0.16748098738900721</v>
      </c>
      <c r="V50">
        <f t="shared" si="3"/>
        <v>0.24093516385865002</v>
      </c>
      <c r="W50">
        <f t="shared" si="3"/>
        <v>0.2349109750237974</v>
      </c>
      <c r="X50">
        <f t="shared" si="1"/>
        <v>0</v>
      </c>
      <c r="Y50">
        <f t="shared" si="1"/>
        <v>0</v>
      </c>
      <c r="Z50">
        <f t="shared" si="1"/>
        <v>0</v>
      </c>
    </row>
    <row r="51" spans="1:26" x14ac:dyDescent="0.25">
      <c r="D51">
        <f t="shared" si="0"/>
        <v>1.0128663465801366</v>
      </c>
      <c r="E51">
        <f t="shared" si="2"/>
        <v>1.007355405845612</v>
      </c>
      <c r="F51">
        <f t="shared" si="4"/>
        <v>1.0099003334849175</v>
      </c>
      <c r="G51">
        <f t="shared" si="5"/>
        <v>1.0074599916372069</v>
      </c>
      <c r="H51">
        <f t="shared" si="6"/>
        <v>1.009349312620619</v>
      </c>
      <c r="I51">
        <f t="shared" si="7"/>
        <v>1.0074351216439352</v>
      </c>
      <c r="J51" s="7">
        <f t="shared" si="8"/>
        <v>1.0056000458706829</v>
      </c>
      <c r="K51">
        <f>$A$18/$A15</f>
        <v>1.007518399915502</v>
      </c>
      <c r="L51">
        <f>$A$17/$A14</f>
        <v>1.0087761104933011</v>
      </c>
      <c r="P51">
        <f t="shared" si="3"/>
        <v>0.34665163116186376</v>
      </c>
      <c r="Q51">
        <f t="shared" si="3"/>
        <v>0.10970961379046872</v>
      </c>
      <c r="R51">
        <f t="shared" si="3"/>
        <v>0.21928903849196754</v>
      </c>
      <c r="S51">
        <f t="shared" si="3"/>
        <v>0.11421831789037683</v>
      </c>
      <c r="T51">
        <f t="shared" si="3"/>
        <v>0.19558663723812306</v>
      </c>
      <c r="U51">
        <f t="shared" si="3"/>
        <v>0.11314621237260608</v>
      </c>
      <c r="V51" s="20">
        <f t="shared" si="3"/>
        <v>3.3965926223611616E-2</v>
      </c>
      <c r="W51">
        <f t="shared" si="3"/>
        <v>0.11673610101643422</v>
      </c>
      <c r="X51">
        <f t="shared" si="3"/>
        <v>0.17091636404773652</v>
      </c>
      <c r="Y51">
        <f t="shared" si="1"/>
        <v>0</v>
      </c>
      <c r="Z51">
        <f t="shared" si="1"/>
        <v>0</v>
      </c>
    </row>
    <row r="52" spans="1:26" x14ac:dyDescent="0.25">
      <c r="D52">
        <f t="shared" si="0"/>
        <v>1.0073172790979108</v>
      </c>
      <c r="E52" s="20">
        <f t="shared" si="2"/>
        <v>1.0063624272494884</v>
      </c>
      <c r="F52" s="20">
        <f t="shared" si="4"/>
        <v>1.0065008946401848</v>
      </c>
      <c r="G52" s="13">
        <f t="shared" si="5"/>
        <v>1.0043675155373653</v>
      </c>
      <c r="H52" s="20">
        <f t="shared" si="6"/>
        <v>1.0064669099479226</v>
      </c>
      <c r="I52" s="20">
        <f t="shared" si="7"/>
        <v>1.0059517285744919</v>
      </c>
      <c r="J52" s="13">
        <f t="shared" si="8"/>
        <v>1.0043427218844549</v>
      </c>
      <c r="K52">
        <f>$A$18/$A16</f>
        <v>1.0027283499933104</v>
      </c>
      <c r="L52" s="20">
        <f>$A$17/$A15</f>
        <v>1.0060348842233626</v>
      </c>
      <c r="M52">
        <f>$A$16/$A14</f>
        <v>1.0075148154032054</v>
      </c>
      <c r="P52">
        <f t="shared" si="3"/>
        <v>0.1080658493948619</v>
      </c>
      <c r="Q52" s="20">
        <f t="shared" si="3"/>
        <v>6.6878870296012222E-2</v>
      </c>
      <c r="R52" s="20">
        <f t="shared" si="3"/>
        <v>7.2854002650384969E-2</v>
      </c>
      <c r="S52" s="13">
        <f t="shared" si="3"/>
        <v>-1.9296743275027339E-2</v>
      </c>
      <c r="T52" s="20">
        <f t="shared" si="3"/>
        <v>7.138757439590343E-2</v>
      </c>
      <c r="U52" s="20">
        <f t="shared" si="3"/>
        <v>4.9151601396537722E-2</v>
      </c>
      <c r="V52" s="13">
        <f t="shared" si="3"/>
        <v>-2.0368848792796032E-2</v>
      </c>
      <c r="W52" s="16">
        <f t="shared" si="3"/>
        <v>-9.0233136618610668E-2</v>
      </c>
      <c r="X52" s="20">
        <f t="shared" si="3"/>
        <v>5.2741490040379334E-2</v>
      </c>
      <c r="Y52">
        <f t="shared" si="3"/>
        <v>0.11658158903134058</v>
      </c>
      <c r="Z52">
        <f t="shared" si="1"/>
        <v>0</v>
      </c>
    </row>
    <row r="53" spans="1:26" x14ac:dyDescent="0.25">
      <c r="D53" s="20">
        <f t="shared" si="0"/>
        <v>1.0064628002343292</v>
      </c>
      <c r="E53">
        <f t="shared" si="2"/>
        <v>1.0008489919978985</v>
      </c>
      <c r="F53" s="7">
        <f t="shared" si="4"/>
        <v>1.0055087583598239</v>
      </c>
      <c r="G53">
        <f t="shared" si="5"/>
        <v>1.0009867007841673</v>
      </c>
      <c r="H53">
        <f t="shared" si="6"/>
        <v>1.0033774821888737</v>
      </c>
      <c r="I53">
        <f t="shared" si="7"/>
        <v>1.0030790283954842</v>
      </c>
      <c r="J53">
        <f t="shared" si="8"/>
        <v>1.0028638822043792</v>
      </c>
      <c r="K53">
        <f>$A$18/$A17</f>
        <v>1.0014746165519743</v>
      </c>
      <c r="L53">
        <f>$A$17/$A16</f>
        <v>1.0012518873874734</v>
      </c>
      <c r="M53" s="19">
        <f>$A$16/$A15</f>
        <v>1.0047770165491217</v>
      </c>
      <c r="N53">
        <f>$A$15/$A14</f>
        <v>1.0027247825228791</v>
      </c>
      <c r="P53" s="20">
        <f t="shared" si="3"/>
        <v>7.1210238254775224E-2</v>
      </c>
      <c r="Q53">
        <f t="shared" si="3"/>
        <v>-0.17170691147099126</v>
      </c>
      <c r="R53" s="20">
        <f>100*LOG10(F53/$B$43)</f>
        <v>3.0023259155913772E-2</v>
      </c>
      <c r="S53">
        <f t="shared" si="3"/>
        <v>-0.16573177911660569</v>
      </c>
      <c r="T53" s="20">
        <f t="shared" si="3"/>
        <v>-6.2127486769487691E-2</v>
      </c>
      <c r="U53" s="20">
        <f t="shared" si="3"/>
        <v>-7.5047461445673688E-2</v>
      </c>
      <c r="V53" s="16">
        <f t="shared" si="3"/>
        <v>-8.4363459768851276E-2</v>
      </c>
      <c r="W53">
        <f t="shared" si="3"/>
        <v>-0.14456791163501392</v>
      </c>
      <c r="X53">
        <f t="shared" si="3"/>
        <v>-0.15422774759466287</v>
      </c>
      <c r="Y53" s="13">
        <f t="shared" si="3"/>
        <v>-1.5932849760293523E-3</v>
      </c>
      <c r="Z53" s="16">
        <f t="shared" si="3"/>
        <v>-9.0387648603711304E-2</v>
      </c>
    </row>
    <row r="54" spans="1:26" x14ac:dyDescent="0.25">
      <c r="D54">
        <f t="shared" si="0"/>
        <v>1</v>
      </c>
      <c r="E54">
        <f t="shared" si="2"/>
        <v>1</v>
      </c>
      <c r="F54">
        <f t="shared" si="4"/>
        <v>1</v>
      </c>
      <c r="G54">
        <f t="shared" si="5"/>
        <v>1</v>
      </c>
      <c r="H54">
        <f t="shared" si="6"/>
        <v>1</v>
      </c>
      <c r="I54">
        <f t="shared" si="7"/>
        <v>1</v>
      </c>
      <c r="J54">
        <f t="shared" si="8"/>
        <v>1</v>
      </c>
      <c r="K54">
        <f>$A$18/$A18</f>
        <v>1</v>
      </c>
      <c r="L54">
        <f>$A$17/$A17</f>
        <v>1</v>
      </c>
      <c r="M54">
        <f>$A$16/$A16</f>
        <v>1</v>
      </c>
      <c r="N54">
        <f>$A$15/$A15</f>
        <v>1</v>
      </c>
      <c r="P54">
        <f t="shared" si="3"/>
        <v>-0.208562522611067</v>
      </c>
      <c r="Q54">
        <f t="shared" si="3"/>
        <v>-0.208562522611067</v>
      </c>
      <c r="R54">
        <f t="shared" si="3"/>
        <v>-0.208562522611067</v>
      </c>
      <c r="S54">
        <f t="shared" si="3"/>
        <v>-0.208562522611067</v>
      </c>
      <c r="T54">
        <f t="shared" si="3"/>
        <v>-0.208562522611067</v>
      </c>
      <c r="U54">
        <f t="shared" si="3"/>
        <v>-0.208562522611067</v>
      </c>
      <c r="V54">
        <f t="shared" si="3"/>
        <v>-0.208562522611067</v>
      </c>
      <c r="W54">
        <f t="shared" si="3"/>
        <v>-0.208562522611067</v>
      </c>
      <c r="X54">
        <f t="shared" si="3"/>
        <v>-0.208562522611067</v>
      </c>
      <c r="Y54">
        <f t="shared" si="3"/>
        <v>-0.208562522611067</v>
      </c>
      <c r="Z54">
        <f t="shared" si="3"/>
        <v>-0.208562522611067</v>
      </c>
    </row>
    <row r="56" spans="1:26" s="23" customFormat="1" x14ac:dyDescent="0.25">
      <c r="A56" s="23" t="s">
        <v>59</v>
      </c>
    </row>
    <row r="58" spans="1:26" x14ac:dyDescent="0.25">
      <c r="B58" t="s">
        <v>14</v>
      </c>
      <c r="D58" s="6">
        <f>$A$25-$A14</f>
        <v>703.10000000000218</v>
      </c>
    </row>
    <row r="59" spans="1:26" x14ac:dyDescent="0.25">
      <c r="D59" s="6">
        <f>$A$25-$A15</f>
        <v>646.5</v>
      </c>
      <c r="E59" s="6">
        <f>$A$24-$A14</f>
        <v>565.20000000000073</v>
      </c>
    </row>
    <row r="60" spans="1:26" x14ac:dyDescent="0.25">
      <c r="D60" s="6">
        <f>$A$25-$A16</f>
        <v>547</v>
      </c>
      <c r="E60" s="6">
        <f>$A$24-$A15</f>
        <v>508.59999999999854</v>
      </c>
      <c r="F60" s="6">
        <f>$A$23-$A14</f>
        <v>547.10000000000218</v>
      </c>
    </row>
    <row r="61" spans="1:26" x14ac:dyDescent="0.25">
      <c r="D61" s="6">
        <f>$A$25-$A17</f>
        <v>520.80000000000291</v>
      </c>
      <c r="E61" s="6">
        <f>$A$24-$A16</f>
        <v>409.09999999999854</v>
      </c>
      <c r="F61" s="6">
        <f>$A$23-$A15</f>
        <v>490.5</v>
      </c>
      <c r="G61" s="6">
        <f>$A$22-$A14</f>
        <v>430.29999999999927</v>
      </c>
    </row>
    <row r="62" spans="1:26" x14ac:dyDescent="0.25">
      <c r="D62" s="6">
        <f>$A$25-$A18</f>
        <v>489.90000000000146</v>
      </c>
      <c r="E62" s="6">
        <f>$A$24-$A17</f>
        <v>382.90000000000146</v>
      </c>
      <c r="F62" s="6">
        <f>$A$23-$A16</f>
        <v>391</v>
      </c>
      <c r="G62" s="6">
        <f>$A$22-$A15</f>
        <v>373.69999999999709</v>
      </c>
      <c r="H62" s="6">
        <f>$A$21-$A14</f>
        <v>409.40000000000146</v>
      </c>
    </row>
    <row r="63" spans="1:26" x14ac:dyDescent="0.25">
      <c r="D63" s="6">
        <f>$A$25-$A19</f>
        <v>429.80000000000291</v>
      </c>
      <c r="E63" s="6">
        <f>$A$24-$A18</f>
        <v>352</v>
      </c>
      <c r="F63" s="6">
        <f>$A$23-$A17</f>
        <v>364.80000000000291</v>
      </c>
      <c r="G63" s="15">
        <f>$A$22-$A16</f>
        <v>274.19999999999709</v>
      </c>
      <c r="H63" s="6">
        <f>$A$21-$A15</f>
        <v>352.79999999999927</v>
      </c>
      <c r="I63" s="6">
        <f>$A$20-$A14</f>
        <v>338.10000000000218</v>
      </c>
    </row>
    <row r="64" spans="1:26" x14ac:dyDescent="0.25">
      <c r="D64" s="6">
        <f>$A$25-$A20</f>
        <v>365</v>
      </c>
      <c r="E64" s="6">
        <f>$A$24-$A19</f>
        <v>291.90000000000146</v>
      </c>
      <c r="F64" s="6">
        <f>$A$23-$A18</f>
        <v>333.90000000000146</v>
      </c>
      <c r="G64" s="6">
        <f>$A$22-$A17</f>
        <v>248</v>
      </c>
      <c r="H64" s="6">
        <f>$A$21-$A16</f>
        <v>253.29999999999927</v>
      </c>
      <c r="I64" s="6">
        <f>$A$20-$A15</f>
        <v>281.5</v>
      </c>
      <c r="J64" s="15">
        <f>$A$19-$A14</f>
        <v>273.29999999999927</v>
      </c>
    </row>
    <row r="65" spans="1:14" x14ac:dyDescent="0.25">
      <c r="D65" s="6">
        <f>$A$25-$A21</f>
        <v>293.70000000000073</v>
      </c>
      <c r="E65" s="6">
        <f>$A$24-$A20</f>
        <v>227.09999999999854</v>
      </c>
      <c r="F65" s="15">
        <f>$A$23-$A19</f>
        <v>273.80000000000291</v>
      </c>
      <c r="G65" s="17">
        <f>$A$22-$A18</f>
        <v>217.09999999999854</v>
      </c>
      <c r="H65" s="6">
        <f>$A$21-$A17</f>
        <v>227.10000000000218</v>
      </c>
      <c r="I65" s="6">
        <f>$A$20-$A16</f>
        <v>182</v>
      </c>
      <c r="J65" s="17">
        <f>$A$19-$A15</f>
        <v>216.69999999999709</v>
      </c>
      <c r="K65" s="17">
        <f>$A$18-$A14</f>
        <v>213.20000000000073</v>
      </c>
    </row>
    <row r="66" spans="1:14" x14ac:dyDescent="0.25">
      <c r="D66" s="15">
        <f>$A$25-$A22</f>
        <v>272.80000000000291</v>
      </c>
      <c r="E66" s="9">
        <f>$A$24-$A21</f>
        <v>155.79999999999927</v>
      </c>
      <c r="F66" s="6">
        <f>$A$23-$A20</f>
        <v>209</v>
      </c>
      <c r="G66" s="9">
        <f>$A$22-$A19</f>
        <v>157</v>
      </c>
      <c r="H66" s="6">
        <f>$A$21-$A18</f>
        <v>196.20000000000073</v>
      </c>
      <c r="I66" s="9">
        <f>$A$20-$A17</f>
        <v>155.80000000000291</v>
      </c>
      <c r="J66" s="6">
        <f>$A$19-$A16</f>
        <v>117.19999999999709</v>
      </c>
      <c r="K66" s="9">
        <f>$A$18-$A15</f>
        <v>156.59999999999854</v>
      </c>
      <c r="L66" s="6">
        <f>$A$17-$A14</f>
        <v>182.29999999999927</v>
      </c>
    </row>
    <row r="67" spans="1:14" x14ac:dyDescent="0.25">
      <c r="D67" s="9">
        <f>$A$25-$A23</f>
        <v>156</v>
      </c>
      <c r="E67" s="8">
        <f>$A$24-$A22</f>
        <v>134.90000000000146</v>
      </c>
      <c r="F67" s="8">
        <f>$A$23-$A21</f>
        <v>137.70000000000073</v>
      </c>
      <c r="G67" s="14">
        <f>$A$22-$A20</f>
        <v>92.19999999999709</v>
      </c>
      <c r="H67" s="8">
        <f>$A$21-$A19</f>
        <v>136.10000000000218</v>
      </c>
      <c r="I67" s="6">
        <f>$A$20-$A18</f>
        <v>124.90000000000146</v>
      </c>
      <c r="J67" s="14">
        <f>$A$19-$A17</f>
        <v>91</v>
      </c>
      <c r="K67" s="6">
        <f>$A$18-$A16</f>
        <v>57.099999999998545</v>
      </c>
      <c r="L67" s="6">
        <f>$A$17-$A15</f>
        <v>125.69999999999709</v>
      </c>
      <c r="M67" s="9">
        <f>$A$16-$A14</f>
        <v>156.10000000000218</v>
      </c>
    </row>
    <row r="68" spans="1:14" x14ac:dyDescent="0.25">
      <c r="D68" s="8">
        <f>$A$25-$A24</f>
        <v>137.90000000000146</v>
      </c>
      <c r="E68" s="6">
        <f>$A$24-$A23</f>
        <v>18.099999999998545</v>
      </c>
      <c r="F68" s="6">
        <f>$A$23-$A22</f>
        <v>116.80000000000291</v>
      </c>
      <c r="G68" s="6">
        <f>$A$22-$A21</f>
        <v>20.899999999997817</v>
      </c>
      <c r="H68" s="6">
        <f>$A$21-$A20</f>
        <v>71.299999999999272</v>
      </c>
      <c r="I68" s="6">
        <f>$A$20-$A19</f>
        <v>64.80000000000291</v>
      </c>
      <c r="J68" s="6">
        <f>$A$19-$A18</f>
        <v>60.099999999998545</v>
      </c>
      <c r="K68" s="6">
        <f>$A$18-$A17</f>
        <v>30.900000000001455</v>
      </c>
      <c r="L68" s="6">
        <f>$A$17-$A16</f>
        <v>26.19999999999709</v>
      </c>
      <c r="M68" s="14">
        <f>$A$16-$A15</f>
        <v>99.5</v>
      </c>
      <c r="N68" s="6">
        <f>$A$15-$A14</f>
        <v>56.600000000002183</v>
      </c>
    </row>
    <row r="69" spans="1:14" x14ac:dyDescent="0.25">
      <c r="D69" s="6">
        <f>$A$25-$A25</f>
        <v>0</v>
      </c>
      <c r="E69" s="6">
        <f>$A$24-$A24</f>
        <v>0</v>
      </c>
      <c r="F69" s="6">
        <f>$A$23-$A23</f>
        <v>0</v>
      </c>
      <c r="G69" s="6">
        <f>$A$22-$A22</f>
        <v>0</v>
      </c>
      <c r="H69" s="6">
        <f>$A$21-$A21</f>
        <v>0</v>
      </c>
      <c r="I69" s="6">
        <f>$A$20-$A20</f>
        <v>0</v>
      </c>
      <c r="J69" s="6">
        <f>$A$19-$A19</f>
        <v>0</v>
      </c>
      <c r="K69" s="6">
        <f>$A$18-$A18</f>
        <v>0</v>
      </c>
      <c r="L69" s="6">
        <f>$A$17-$A17</f>
        <v>0</v>
      </c>
      <c r="M69" s="6">
        <f>$A$16-$A16</f>
        <v>0</v>
      </c>
      <c r="N69" s="6">
        <f>$A$15-$A15</f>
        <v>0</v>
      </c>
    </row>
    <row r="71" spans="1:14" s="23" customFormat="1" ht="15.75" customHeight="1" x14ac:dyDescent="0.25">
      <c r="A71" s="25" t="s">
        <v>33</v>
      </c>
    </row>
    <row r="72" spans="1:14" x14ac:dyDescent="0.25">
      <c r="A72" s="18"/>
    </row>
    <row r="73" spans="1:14" x14ac:dyDescent="0.25">
      <c r="A73" s="6">
        <v>20772.3</v>
      </c>
      <c r="B73">
        <v>2</v>
      </c>
      <c r="C73">
        <v>0</v>
      </c>
    </row>
    <row r="74" spans="1:14" x14ac:dyDescent="0.25">
      <c r="A74" s="6">
        <v>20828.900000000001</v>
      </c>
      <c r="B74">
        <v>4</v>
      </c>
      <c r="C74">
        <v>0</v>
      </c>
    </row>
    <row r="75" spans="1:14" x14ac:dyDescent="0.25">
      <c r="A75" s="6">
        <v>20928.400000000001</v>
      </c>
      <c r="B75">
        <v>1</v>
      </c>
      <c r="C75">
        <v>0</v>
      </c>
    </row>
    <row r="76" spans="1:14" x14ac:dyDescent="0.25">
      <c r="A76" s="6">
        <v>20954.599999999999</v>
      </c>
      <c r="B76">
        <v>3</v>
      </c>
      <c r="C76">
        <v>0</v>
      </c>
    </row>
    <row r="77" spans="1:14" x14ac:dyDescent="0.25">
      <c r="A77" s="6">
        <v>20985.5</v>
      </c>
      <c r="B77">
        <v>4</v>
      </c>
      <c r="C77">
        <v>0</v>
      </c>
    </row>
    <row r="78" spans="1:14" x14ac:dyDescent="0.25">
      <c r="A78" s="6">
        <v>21045.599999999999</v>
      </c>
      <c r="B78">
        <v>2</v>
      </c>
      <c r="C78">
        <v>0</v>
      </c>
    </row>
    <row r="79" spans="1:14" x14ac:dyDescent="0.25">
      <c r="A79" s="6">
        <v>21110.400000000001</v>
      </c>
      <c r="B79">
        <v>3</v>
      </c>
      <c r="C79">
        <v>0</v>
      </c>
    </row>
    <row r="80" spans="1:14" x14ac:dyDescent="0.25">
      <c r="A80" s="6">
        <v>21181.7</v>
      </c>
      <c r="B80">
        <v>2</v>
      </c>
      <c r="C80">
        <v>0</v>
      </c>
    </row>
    <row r="81" spans="1:3" x14ac:dyDescent="0.25">
      <c r="A81" s="6">
        <v>21202.6</v>
      </c>
      <c r="B81">
        <v>1</v>
      </c>
      <c r="C81">
        <v>0</v>
      </c>
    </row>
    <row r="82" spans="1:3" x14ac:dyDescent="0.25">
      <c r="A82" s="6">
        <v>21319.4</v>
      </c>
      <c r="B82">
        <v>2</v>
      </c>
      <c r="C82">
        <v>0</v>
      </c>
    </row>
    <row r="83" spans="1:3" x14ac:dyDescent="0.25">
      <c r="A83" s="6">
        <v>21337.5</v>
      </c>
      <c r="B83">
        <v>1</v>
      </c>
      <c r="C83">
        <v>0</v>
      </c>
    </row>
    <row r="84" spans="1:3" x14ac:dyDescent="0.25">
      <c r="A84" s="6">
        <v>21475.4</v>
      </c>
      <c r="B84">
        <v>1</v>
      </c>
      <c r="C84">
        <v>0</v>
      </c>
    </row>
    <row r="109" spans="1:14" x14ac:dyDescent="0.25">
      <c r="A109" t="s">
        <v>15</v>
      </c>
      <c r="B109" t="s">
        <v>16</v>
      </c>
      <c r="C109" t="s">
        <v>17</v>
      </c>
      <c r="D109" t="s">
        <v>18</v>
      </c>
      <c r="E109" t="s">
        <v>19</v>
      </c>
      <c r="F109" t="s">
        <v>20</v>
      </c>
      <c r="G109" t="s">
        <v>21</v>
      </c>
      <c r="H109" t="s">
        <v>22</v>
      </c>
      <c r="I109" t="s">
        <v>23</v>
      </c>
      <c r="K109" t="s">
        <v>19</v>
      </c>
      <c r="L109" s="10" t="s">
        <v>24</v>
      </c>
      <c r="M109" s="10" t="s">
        <v>25</v>
      </c>
    </row>
    <row r="110" spans="1:14" x14ac:dyDescent="0.25">
      <c r="A110">
        <v>0</v>
      </c>
      <c r="B110">
        <f>A110+1</f>
        <v>1</v>
      </c>
      <c r="C110">
        <v>1.5</v>
      </c>
      <c r="D110">
        <f>C110+1</f>
        <v>2.5</v>
      </c>
      <c r="E110">
        <f>A110+C110</f>
        <v>1.5</v>
      </c>
      <c r="F110">
        <f>E110+1</f>
        <v>2.5</v>
      </c>
      <c r="G110">
        <f>E110*F110-C110*D110-A110*B110</f>
        <v>0</v>
      </c>
      <c r="H110">
        <f>G110+1</f>
        <v>1</v>
      </c>
      <c r="I110" s="11">
        <f>(0.75*G110*H110-C110*D110*A110*B110)/(2*C110*(2*C110-1)*(2*A110-1)*(2*A110+3))</f>
        <v>0</v>
      </c>
      <c r="K110">
        <v>1.5</v>
      </c>
      <c r="L110">
        <v>2.5</v>
      </c>
      <c r="M110" s="12">
        <f>INDEX($I$111:$I$113,MATCH($L110,$E$111:$E$113,0))-INDEX($I$110,MATCH($K110,$E$110,0))</f>
        <v>0.05</v>
      </c>
      <c r="N110">
        <v>0</v>
      </c>
    </row>
    <row r="111" spans="1:14" x14ac:dyDescent="0.25">
      <c r="A111">
        <v>1</v>
      </c>
      <c r="B111">
        <f t="shared" ref="B111:B113" si="9">A111+1</f>
        <v>2</v>
      </c>
      <c r="C111">
        <v>1.5</v>
      </c>
      <c r="D111">
        <f t="shared" ref="D111:D113" si="10">C111+1</f>
        <v>2.5</v>
      </c>
      <c r="E111">
        <v>2.5</v>
      </c>
      <c r="F111">
        <f t="shared" ref="F111:F113" si="11">E111+1</f>
        <v>3.5</v>
      </c>
      <c r="G111">
        <f t="shared" ref="G111:G113" si="12">E111*F111-C111*D111-A111*B111</f>
        <v>3</v>
      </c>
      <c r="H111">
        <f t="shared" ref="H111:H113" si="13">G111+1</f>
        <v>4</v>
      </c>
      <c r="I111" s="11">
        <f t="shared" ref="I111:I113" si="14">(0.75*G111*H111-C111*D111*A111*B111)/(2*C111*(2*C111-1)*(2*A111-1)*(2*A111+3))</f>
        <v>0.05</v>
      </c>
      <c r="K111">
        <v>1.5</v>
      </c>
      <c r="L111">
        <v>1.5</v>
      </c>
      <c r="M111" s="12">
        <f t="shared" ref="M111:M112" si="15">INDEX($I$111:$I$113,MATCH($L111,$E$111:$E$113,0))-INDEX($I$110,MATCH($K111,$E$110,0))</f>
        <v>-0.2</v>
      </c>
      <c r="N111">
        <v>0</v>
      </c>
    </row>
    <row r="112" spans="1:14" x14ac:dyDescent="0.25">
      <c r="A112">
        <v>1</v>
      </c>
      <c r="B112">
        <f t="shared" si="9"/>
        <v>2</v>
      </c>
      <c r="C112">
        <v>1.5</v>
      </c>
      <c r="D112">
        <f t="shared" si="10"/>
        <v>2.5</v>
      </c>
      <c r="E112">
        <v>1.5</v>
      </c>
      <c r="F112">
        <f t="shared" si="11"/>
        <v>2.5</v>
      </c>
      <c r="G112">
        <f t="shared" si="12"/>
        <v>-2</v>
      </c>
      <c r="H112">
        <f t="shared" si="13"/>
        <v>-1</v>
      </c>
      <c r="I112" s="11">
        <f t="shared" si="14"/>
        <v>-0.2</v>
      </c>
      <c r="K112">
        <v>1.5</v>
      </c>
      <c r="L112">
        <v>0.5</v>
      </c>
      <c r="M112" s="12">
        <f t="shared" si="15"/>
        <v>0.25</v>
      </c>
      <c r="N112">
        <v>0</v>
      </c>
    </row>
    <row r="113" spans="1:9" x14ac:dyDescent="0.25">
      <c r="A113">
        <v>1</v>
      </c>
      <c r="B113">
        <f t="shared" si="9"/>
        <v>2</v>
      </c>
      <c r="C113">
        <v>1.5</v>
      </c>
      <c r="D113">
        <f t="shared" si="10"/>
        <v>2.5</v>
      </c>
      <c r="E113">
        <v>0.5</v>
      </c>
      <c r="F113">
        <f t="shared" si="11"/>
        <v>1.5</v>
      </c>
      <c r="G113">
        <f t="shared" si="12"/>
        <v>-5</v>
      </c>
      <c r="H113">
        <f t="shared" si="13"/>
        <v>-4</v>
      </c>
      <c r="I113" s="11">
        <f t="shared" si="14"/>
        <v>0.25</v>
      </c>
    </row>
    <row r="120" spans="1:9" x14ac:dyDescent="0.25">
      <c r="A120" s="6">
        <v>20772.3</v>
      </c>
      <c r="B120">
        <v>4</v>
      </c>
      <c r="C120">
        <v>0</v>
      </c>
    </row>
    <row r="121" spans="1:9" x14ac:dyDescent="0.25">
      <c r="A121" s="6">
        <v>20828.900000000001</v>
      </c>
      <c r="B121">
        <v>3</v>
      </c>
      <c r="C121">
        <v>0</v>
      </c>
    </row>
    <row r="122" spans="1:9" x14ac:dyDescent="0.25">
      <c r="A122" s="6">
        <v>20928.400000000001</v>
      </c>
      <c r="B122">
        <v>4</v>
      </c>
      <c r="C122">
        <v>0</v>
      </c>
    </row>
    <row r="123" spans="1:9" x14ac:dyDescent="0.25">
      <c r="A123" s="6">
        <v>20954.599999999999</v>
      </c>
      <c r="B123">
        <v>4</v>
      </c>
      <c r="C123">
        <v>0</v>
      </c>
    </row>
    <row r="124" spans="1:9" x14ac:dyDescent="0.25">
      <c r="A124" s="6">
        <v>20985.5</v>
      </c>
      <c r="B124">
        <v>2</v>
      </c>
      <c r="C124">
        <v>0</v>
      </c>
    </row>
    <row r="125" spans="1:9" x14ac:dyDescent="0.25">
      <c r="A125" s="6">
        <v>21045.599999999999</v>
      </c>
      <c r="B125">
        <v>3</v>
      </c>
      <c r="C125">
        <v>0</v>
      </c>
    </row>
    <row r="126" spans="1:9" x14ac:dyDescent="0.25">
      <c r="A126" s="6">
        <v>21110.400000000001</v>
      </c>
      <c r="B126">
        <v>1</v>
      </c>
      <c r="C126">
        <v>0</v>
      </c>
    </row>
    <row r="127" spans="1:9" x14ac:dyDescent="0.25">
      <c r="A127" s="6">
        <v>21181.7</v>
      </c>
      <c r="B127">
        <v>2</v>
      </c>
      <c r="C127">
        <v>0</v>
      </c>
    </row>
    <row r="128" spans="1:9" x14ac:dyDescent="0.25">
      <c r="A128" s="6">
        <v>21202.6</v>
      </c>
      <c r="B128">
        <v>3</v>
      </c>
      <c r="C128">
        <v>0</v>
      </c>
    </row>
    <row r="129" spans="1:3" x14ac:dyDescent="0.25">
      <c r="A129" s="6">
        <v>21319.4</v>
      </c>
      <c r="B129">
        <v>1</v>
      </c>
      <c r="C129">
        <v>0</v>
      </c>
    </row>
    <row r="130" spans="1:3" x14ac:dyDescent="0.25">
      <c r="A130" s="6">
        <v>21337.5</v>
      </c>
      <c r="B130">
        <v>2</v>
      </c>
      <c r="C130">
        <v>0</v>
      </c>
    </row>
    <row r="131" spans="1:3" x14ac:dyDescent="0.25">
      <c r="A131" s="6">
        <v>21475.4</v>
      </c>
      <c r="B131">
        <v>1</v>
      </c>
      <c r="C131">
        <v>0</v>
      </c>
    </row>
    <row r="143" spans="1:3" x14ac:dyDescent="0.25">
      <c r="A143" s="6">
        <v>20772.3</v>
      </c>
      <c r="B143">
        <v>4</v>
      </c>
      <c r="C143">
        <v>0</v>
      </c>
    </row>
    <row r="144" spans="1:3" x14ac:dyDescent="0.25">
      <c r="A144" s="6">
        <v>20828.900000000001</v>
      </c>
      <c r="B144">
        <v>3</v>
      </c>
      <c r="C144">
        <v>0</v>
      </c>
    </row>
    <row r="145" spans="1:3" x14ac:dyDescent="0.25">
      <c r="A145" s="6">
        <v>20928.400000000001</v>
      </c>
      <c r="B145">
        <v>4</v>
      </c>
      <c r="C145">
        <v>0</v>
      </c>
    </row>
    <row r="146" spans="1:3" x14ac:dyDescent="0.25">
      <c r="A146" s="6">
        <v>20954.599999999999</v>
      </c>
      <c r="B146">
        <v>4</v>
      </c>
      <c r="C146">
        <v>0</v>
      </c>
    </row>
    <row r="147" spans="1:3" x14ac:dyDescent="0.25">
      <c r="A147" s="6">
        <v>20985.5</v>
      </c>
      <c r="B147">
        <v>3</v>
      </c>
      <c r="C147">
        <v>0</v>
      </c>
    </row>
    <row r="148" spans="1:3" x14ac:dyDescent="0.25">
      <c r="A148" s="6">
        <v>21045.599999999999</v>
      </c>
      <c r="B148">
        <v>2</v>
      </c>
      <c r="C148">
        <v>0</v>
      </c>
    </row>
    <row r="149" spans="1:3" x14ac:dyDescent="0.25">
      <c r="A149" s="6">
        <v>21110.400000000001</v>
      </c>
      <c r="B149">
        <v>3</v>
      </c>
      <c r="C149">
        <v>0</v>
      </c>
    </row>
    <row r="150" spans="1:3" x14ac:dyDescent="0.25">
      <c r="A150" s="6">
        <v>21181.7</v>
      </c>
      <c r="B150">
        <v>1</v>
      </c>
      <c r="C150">
        <v>0</v>
      </c>
    </row>
    <row r="151" spans="1:3" x14ac:dyDescent="0.25">
      <c r="A151" s="6">
        <v>21202.6</v>
      </c>
      <c r="B151">
        <v>2</v>
      </c>
      <c r="C151">
        <v>0</v>
      </c>
    </row>
    <row r="152" spans="1:3" x14ac:dyDescent="0.25">
      <c r="A152" s="6">
        <v>21319.4</v>
      </c>
      <c r="B152">
        <v>2</v>
      </c>
      <c r="C152">
        <v>0</v>
      </c>
    </row>
    <row r="153" spans="1:3" x14ac:dyDescent="0.25">
      <c r="A153" s="6">
        <v>21337.5</v>
      </c>
      <c r="B153">
        <v>1</v>
      </c>
      <c r="C153">
        <v>0</v>
      </c>
    </row>
    <row r="154" spans="1:3" x14ac:dyDescent="0.25">
      <c r="A154" s="6">
        <v>21475.4</v>
      </c>
      <c r="B154">
        <v>1</v>
      </c>
      <c r="C154">
        <v>0</v>
      </c>
    </row>
    <row r="166" spans="1:3" x14ac:dyDescent="0.25">
      <c r="A166" s="6">
        <v>20772.3</v>
      </c>
      <c r="B166">
        <v>4</v>
      </c>
      <c r="C166">
        <v>0</v>
      </c>
    </row>
    <row r="167" spans="1:3" x14ac:dyDescent="0.25">
      <c r="A167" s="6">
        <v>20828.900000000001</v>
      </c>
      <c r="B167">
        <v>3</v>
      </c>
      <c r="C167">
        <v>0</v>
      </c>
    </row>
    <row r="168" spans="1:3" x14ac:dyDescent="0.25">
      <c r="A168" s="6">
        <v>20928.400000000001</v>
      </c>
      <c r="B168">
        <v>4</v>
      </c>
      <c r="C168">
        <v>0</v>
      </c>
    </row>
    <row r="169" spans="1:3" x14ac:dyDescent="0.25">
      <c r="A169" s="6">
        <v>20954.599999999999</v>
      </c>
      <c r="B169">
        <v>3</v>
      </c>
      <c r="C169">
        <v>0</v>
      </c>
    </row>
    <row r="170" spans="1:3" x14ac:dyDescent="0.25">
      <c r="A170" s="6">
        <v>20985.5</v>
      </c>
      <c r="B170">
        <v>4</v>
      </c>
      <c r="C170">
        <v>0</v>
      </c>
    </row>
    <row r="171" spans="1:3" x14ac:dyDescent="0.25">
      <c r="A171" s="6">
        <v>21045.599999999999</v>
      </c>
      <c r="B171">
        <v>4</v>
      </c>
      <c r="C171">
        <v>0</v>
      </c>
    </row>
    <row r="172" spans="1:3" x14ac:dyDescent="0.25">
      <c r="A172" s="6">
        <v>21110.400000000001</v>
      </c>
      <c r="B172">
        <v>3</v>
      </c>
      <c r="C172">
        <v>0</v>
      </c>
    </row>
    <row r="173" spans="1:3" x14ac:dyDescent="0.25">
      <c r="A173" s="6">
        <v>21181.7</v>
      </c>
      <c r="B173">
        <v>1</v>
      </c>
      <c r="C173">
        <v>0</v>
      </c>
    </row>
    <row r="174" spans="1:3" x14ac:dyDescent="0.25">
      <c r="A174" s="6">
        <v>21202.6</v>
      </c>
      <c r="B174">
        <v>2</v>
      </c>
      <c r="C174">
        <v>0</v>
      </c>
    </row>
    <row r="175" spans="1:3" x14ac:dyDescent="0.25">
      <c r="A175" s="6">
        <v>21319.4</v>
      </c>
      <c r="B175">
        <v>1</v>
      </c>
      <c r="C175">
        <v>0</v>
      </c>
    </row>
    <row r="176" spans="1:3" x14ac:dyDescent="0.25">
      <c r="A176" s="6">
        <v>21337.5</v>
      </c>
      <c r="B176">
        <v>2</v>
      </c>
      <c r="C176">
        <v>0</v>
      </c>
    </row>
    <row r="177" spans="1:3" x14ac:dyDescent="0.25">
      <c r="A177" s="6">
        <v>21475.4</v>
      </c>
      <c r="B177">
        <v>1</v>
      </c>
      <c r="C177">
        <v>0</v>
      </c>
    </row>
    <row r="192" spans="1:3" x14ac:dyDescent="0.25">
      <c r="A192" s="6">
        <v>20772.3</v>
      </c>
      <c r="B192">
        <v>4</v>
      </c>
      <c r="C192">
        <v>0</v>
      </c>
    </row>
    <row r="193" spans="1:3" x14ac:dyDescent="0.25">
      <c r="A193" s="6">
        <v>20828.900000000001</v>
      </c>
      <c r="B193">
        <v>3</v>
      </c>
      <c r="C193">
        <v>0</v>
      </c>
    </row>
    <row r="194" spans="1:3" x14ac:dyDescent="0.25">
      <c r="A194" s="6">
        <v>20928.400000000001</v>
      </c>
      <c r="B194">
        <v>4</v>
      </c>
      <c r="C194">
        <v>0</v>
      </c>
    </row>
    <row r="195" spans="1:3" x14ac:dyDescent="0.25">
      <c r="A195" s="6">
        <v>20954.599999999999</v>
      </c>
      <c r="B195">
        <v>3</v>
      </c>
      <c r="C195">
        <v>0</v>
      </c>
    </row>
    <row r="196" spans="1:3" x14ac:dyDescent="0.25">
      <c r="A196" s="6">
        <v>20985.5</v>
      </c>
      <c r="B196">
        <v>4</v>
      </c>
      <c r="C196">
        <v>0</v>
      </c>
    </row>
    <row r="197" spans="1:3" x14ac:dyDescent="0.25">
      <c r="A197" s="6">
        <v>21045.599999999999</v>
      </c>
      <c r="B197">
        <v>2</v>
      </c>
      <c r="C197">
        <v>0</v>
      </c>
    </row>
    <row r="198" spans="1:3" x14ac:dyDescent="0.25">
      <c r="A198" s="6">
        <v>21110.400000000001</v>
      </c>
      <c r="B198">
        <v>3</v>
      </c>
      <c r="C198">
        <v>0</v>
      </c>
    </row>
    <row r="199" spans="1:3" x14ac:dyDescent="0.25">
      <c r="A199" s="6">
        <v>21181.7</v>
      </c>
      <c r="B199">
        <v>2</v>
      </c>
      <c r="C199">
        <v>0</v>
      </c>
    </row>
    <row r="200" spans="1:3" x14ac:dyDescent="0.25">
      <c r="A200" s="6">
        <v>21202.6</v>
      </c>
      <c r="B200">
        <v>1</v>
      </c>
      <c r="C200">
        <v>0</v>
      </c>
    </row>
    <row r="201" spans="1:3" x14ac:dyDescent="0.25">
      <c r="A201" s="6">
        <v>21319.4</v>
      </c>
      <c r="B201">
        <v>1</v>
      </c>
      <c r="C201">
        <v>0</v>
      </c>
    </row>
    <row r="202" spans="1:3" x14ac:dyDescent="0.25">
      <c r="A202" s="6">
        <v>21337.5</v>
      </c>
      <c r="B202">
        <v>2</v>
      </c>
      <c r="C202">
        <v>0</v>
      </c>
    </row>
    <row r="203" spans="1:3" x14ac:dyDescent="0.25">
      <c r="A203" s="6">
        <v>21475.4</v>
      </c>
      <c r="B203">
        <v>1</v>
      </c>
      <c r="C203">
        <v>0</v>
      </c>
    </row>
    <row r="215" spans="1:3" x14ac:dyDescent="0.25">
      <c r="A215" s="6">
        <v>20772.3</v>
      </c>
      <c r="B215">
        <v>4</v>
      </c>
      <c r="C215">
        <v>0</v>
      </c>
    </row>
    <row r="216" spans="1:3" x14ac:dyDescent="0.25">
      <c r="A216" s="6">
        <v>20828.900000000001</v>
      </c>
      <c r="B216">
        <v>2</v>
      </c>
      <c r="C216">
        <v>0</v>
      </c>
    </row>
    <row r="217" spans="1:3" x14ac:dyDescent="0.25">
      <c r="A217" s="6">
        <v>20928.400000000001</v>
      </c>
      <c r="B217">
        <v>3</v>
      </c>
      <c r="C217">
        <v>0</v>
      </c>
    </row>
    <row r="218" spans="1:3" x14ac:dyDescent="0.25">
      <c r="A218" s="6">
        <v>20954.599999999999</v>
      </c>
      <c r="B218">
        <v>4</v>
      </c>
      <c r="C218">
        <v>0</v>
      </c>
    </row>
    <row r="219" spans="1:3" x14ac:dyDescent="0.25">
      <c r="A219" s="6">
        <v>20985.5</v>
      </c>
      <c r="B219">
        <v>1</v>
      </c>
      <c r="C219">
        <v>0</v>
      </c>
    </row>
    <row r="220" spans="1:3" x14ac:dyDescent="0.25">
      <c r="A220" s="6">
        <v>21045.599999999999</v>
      </c>
      <c r="B220">
        <v>2</v>
      </c>
      <c r="C220">
        <v>0</v>
      </c>
    </row>
    <row r="221" spans="1:3" x14ac:dyDescent="0.25">
      <c r="A221" s="6">
        <v>21110.400000000001</v>
      </c>
      <c r="B221">
        <v>3</v>
      </c>
      <c r="C221">
        <v>0</v>
      </c>
    </row>
    <row r="222" spans="1:3" x14ac:dyDescent="0.25">
      <c r="A222" s="6">
        <v>21181.7</v>
      </c>
      <c r="B222">
        <v>4</v>
      </c>
      <c r="C222">
        <v>0</v>
      </c>
    </row>
    <row r="223" spans="1:3" x14ac:dyDescent="0.25">
      <c r="A223" s="6">
        <v>21202.6</v>
      </c>
      <c r="B223">
        <v>1</v>
      </c>
      <c r="C223">
        <v>0</v>
      </c>
    </row>
    <row r="224" spans="1:3" x14ac:dyDescent="0.25">
      <c r="A224" s="6">
        <v>21319.4</v>
      </c>
      <c r="B224">
        <v>2</v>
      </c>
      <c r="C224">
        <v>0</v>
      </c>
    </row>
    <row r="225" spans="1:3" x14ac:dyDescent="0.25">
      <c r="A225" s="6">
        <v>21337.5</v>
      </c>
      <c r="B225">
        <v>3</v>
      </c>
      <c r="C225">
        <v>0</v>
      </c>
    </row>
    <row r="226" spans="1:3" x14ac:dyDescent="0.25">
      <c r="A226" s="6">
        <v>21475.4</v>
      </c>
      <c r="B226">
        <v>1</v>
      </c>
      <c r="C226">
        <v>0</v>
      </c>
    </row>
    <row r="246" spans="1:3" s="23" customFormat="1" x14ac:dyDescent="0.25">
      <c r="A246" s="25" t="s">
        <v>26</v>
      </c>
    </row>
    <row r="247" spans="1:3" s="23" customFormat="1" x14ac:dyDescent="0.25">
      <c r="A247" s="25" t="s">
        <v>60</v>
      </c>
    </row>
    <row r="248" spans="1:3" s="23" customFormat="1" x14ac:dyDescent="0.25">
      <c r="A248" s="25" t="s">
        <v>61</v>
      </c>
    </row>
    <row r="250" spans="1:3" x14ac:dyDescent="0.25">
      <c r="A250" s="6">
        <v>20772.3</v>
      </c>
      <c r="B250">
        <v>6</v>
      </c>
      <c r="C250">
        <v>0</v>
      </c>
    </row>
    <row r="251" spans="1:3" x14ac:dyDescent="0.25">
      <c r="A251" s="6">
        <v>20828.900000000001</v>
      </c>
      <c r="B251">
        <v>5</v>
      </c>
      <c r="C251">
        <v>0</v>
      </c>
    </row>
    <row r="252" spans="1:3" x14ac:dyDescent="0.25">
      <c r="A252" s="6">
        <v>20928.400000000001</v>
      </c>
      <c r="B252">
        <v>6</v>
      </c>
      <c r="C252">
        <v>0</v>
      </c>
    </row>
    <row r="253" spans="1:3" x14ac:dyDescent="0.25">
      <c r="A253" s="6">
        <v>20954.599999999999</v>
      </c>
      <c r="B253">
        <v>4</v>
      </c>
      <c r="C253">
        <v>0</v>
      </c>
    </row>
    <row r="254" spans="1:3" x14ac:dyDescent="0.25">
      <c r="A254" s="6">
        <v>20985.5</v>
      </c>
      <c r="B254">
        <v>5</v>
      </c>
      <c r="C254">
        <v>0</v>
      </c>
    </row>
    <row r="255" spans="1:3" x14ac:dyDescent="0.25">
      <c r="A255" s="6">
        <v>21045.599999999999</v>
      </c>
      <c r="B255">
        <v>3</v>
      </c>
      <c r="C255">
        <v>0</v>
      </c>
    </row>
    <row r="256" spans="1:3" x14ac:dyDescent="0.25">
      <c r="A256" s="6">
        <v>21110.400000000001</v>
      </c>
      <c r="B256">
        <v>4</v>
      </c>
      <c r="C256">
        <v>0</v>
      </c>
    </row>
    <row r="257" spans="1:3" x14ac:dyDescent="0.25">
      <c r="A257" s="6">
        <v>21181.7</v>
      </c>
      <c r="B257">
        <v>2</v>
      </c>
      <c r="C257">
        <v>0</v>
      </c>
    </row>
    <row r="258" spans="1:3" x14ac:dyDescent="0.25">
      <c r="A258" s="6">
        <v>21202.6</v>
      </c>
      <c r="B258">
        <v>3</v>
      </c>
      <c r="C258">
        <v>0</v>
      </c>
    </row>
    <row r="259" spans="1:3" x14ac:dyDescent="0.25">
      <c r="A259" s="6">
        <v>21319.4</v>
      </c>
      <c r="B259">
        <v>1</v>
      </c>
      <c r="C259">
        <v>0</v>
      </c>
    </row>
    <row r="260" spans="1:3" x14ac:dyDescent="0.25">
      <c r="A260" s="6">
        <v>21337.5</v>
      </c>
      <c r="B260">
        <v>2</v>
      </c>
      <c r="C260">
        <v>0</v>
      </c>
    </row>
    <row r="261" spans="1:3" x14ac:dyDescent="0.25">
      <c r="A261" s="6">
        <v>21475.4</v>
      </c>
      <c r="B261">
        <v>1</v>
      </c>
      <c r="C261">
        <v>0</v>
      </c>
    </row>
    <row r="262" spans="1:3" x14ac:dyDescent="0.25">
      <c r="B262" t="s">
        <v>27</v>
      </c>
    </row>
    <row r="264" spans="1:3" x14ac:dyDescent="0.25">
      <c r="B264" t="s">
        <v>28</v>
      </c>
    </row>
    <row r="265" spans="1:3" x14ac:dyDescent="0.25">
      <c r="B265" t="s">
        <v>29</v>
      </c>
    </row>
    <row r="266" spans="1:3" x14ac:dyDescent="0.25">
      <c r="B266" t="s">
        <v>30</v>
      </c>
    </row>
    <row r="268" spans="1:3" x14ac:dyDescent="0.25">
      <c r="B268" t="s">
        <v>31</v>
      </c>
    </row>
    <row r="269" spans="1:3" x14ac:dyDescent="0.25">
      <c r="B269" t="s">
        <v>32</v>
      </c>
    </row>
    <row r="272" spans="1:3" s="23" customFormat="1" x14ac:dyDescent="0.25">
      <c r="A272" s="23" t="s">
        <v>62</v>
      </c>
    </row>
    <row r="274" spans="1:3" x14ac:dyDescent="0.25">
      <c r="A274" s="6">
        <v>20772.3</v>
      </c>
      <c r="B274">
        <v>2</v>
      </c>
      <c r="C274">
        <v>0</v>
      </c>
    </row>
    <row r="275" spans="1:3" x14ac:dyDescent="0.25">
      <c r="A275" s="6">
        <v>20828.900000000001</v>
      </c>
      <c r="B275">
        <v>2</v>
      </c>
      <c r="C275">
        <v>0</v>
      </c>
    </row>
    <row r="276" spans="1:3" x14ac:dyDescent="0.25">
      <c r="A276" s="6">
        <v>20928.400000000001</v>
      </c>
      <c r="B276">
        <v>1</v>
      </c>
      <c r="C276">
        <v>0</v>
      </c>
    </row>
    <row r="277" spans="1:3" x14ac:dyDescent="0.25">
      <c r="A277" s="6">
        <v>20954.599999999999</v>
      </c>
      <c r="B277">
        <v>2</v>
      </c>
      <c r="C277">
        <v>0</v>
      </c>
    </row>
    <row r="278" spans="1:3" x14ac:dyDescent="0.25">
      <c r="A278" s="6">
        <v>20985.5</v>
      </c>
      <c r="B278">
        <v>1</v>
      </c>
      <c r="C278">
        <v>0</v>
      </c>
    </row>
    <row r="279" spans="1:3" x14ac:dyDescent="0.25">
      <c r="A279" s="6">
        <v>21045.599999999999</v>
      </c>
      <c r="B279">
        <v>2</v>
      </c>
      <c r="C279">
        <v>0</v>
      </c>
    </row>
    <row r="280" spans="1:3" x14ac:dyDescent="0.25">
      <c r="A280" s="6">
        <v>21110.400000000001</v>
      </c>
      <c r="B280">
        <v>1</v>
      </c>
      <c r="C280">
        <v>0</v>
      </c>
    </row>
    <row r="281" spans="1:3" x14ac:dyDescent="0.25">
      <c r="A281" s="6">
        <v>21181.7</v>
      </c>
      <c r="B281">
        <v>2</v>
      </c>
      <c r="C281">
        <v>0</v>
      </c>
    </row>
    <row r="282" spans="1:3" x14ac:dyDescent="0.25">
      <c r="A282" s="6">
        <v>21202.6</v>
      </c>
      <c r="B282">
        <v>1</v>
      </c>
      <c r="C282">
        <v>0</v>
      </c>
    </row>
    <row r="283" spans="1:3" x14ac:dyDescent="0.25">
      <c r="A283" s="6">
        <v>21319.4</v>
      </c>
      <c r="B283">
        <v>2</v>
      </c>
      <c r="C283">
        <v>0</v>
      </c>
    </row>
    <row r="284" spans="1:3" x14ac:dyDescent="0.25">
      <c r="A284" s="6">
        <v>21337.5</v>
      </c>
      <c r="B284">
        <v>1</v>
      </c>
      <c r="C284">
        <v>0</v>
      </c>
    </row>
    <row r="285" spans="1:3" x14ac:dyDescent="0.25">
      <c r="A285" s="6">
        <v>21475.4</v>
      </c>
      <c r="B285">
        <v>1</v>
      </c>
      <c r="C285">
        <v>0</v>
      </c>
    </row>
    <row r="304" spans="1:1" s="23" customFormat="1" x14ac:dyDescent="0.25">
      <c r="A304" s="23" t="s">
        <v>63</v>
      </c>
    </row>
    <row r="306" spans="1:19" s="23" customFormat="1" x14ac:dyDescent="0.25">
      <c r="A306" s="23" t="s">
        <v>34</v>
      </c>
    </row>
    <row r="307" spans="1:19" x14ac:dyDescent="0.25">
      <c r="A307" s="6">
        <v>20928.400000000001</v>
      </c>
      <c r="B307">
        <v>1</v>
      </c>
      <c r="C307" s="6">
        <f>$A$307-$A307</f>
        <v>0</v>
      </c>
      <c r="D307" s="6">
        <f>$A$308-$A307</f>
        <v>57.099999999998545</v>
      </c>
      <c r="E307" s="6">
        <f>$A$309-$A307</f>
        <v>182</v>
      </c>
      <c r="F307" s="6">
        <f>$A$310-$A307</f>
        <v>274.19999999999709</v>
      </c>
      <c r="G307" s="6">
        <f>$A$311-$A307</f>
        <v>409.09999999999854</v>
      </c>
      <c r="H307" s="6">
        <f>$A$312-$A307</f>
        <v>547</v>
      </c>
      <c r="J307" s="6">
        <f>$A$314-$A314</f>
        <v>0</v>
      </c>
      <c r="K307" s="6">
        <f>$A$315-$A314</f>
        <v>-0.2</v>
      </c>
      <c r="L307" s="6">
        <f>$A$316-$A314</f>
        <v>-0.45</v>
      </c>
    </row>
    <row r="308" spans="1:19" x14ac:dyDescent="0.25">
      <c r="A308" s="6">
        <v>20985.5</v>
      </c>
      <c r="B308">
        <v>2</v>
      </c>
      <c r="C308" s="6">
        <f t="shared" ref="C308:C312" si="16">A$307-A308</f>
        <v>-57.099999999998545</v>
      </c>
      <c r="D308" s="6">
        <f t="shared" ref="D308:D312" si="17">$A$308-$A308</f>
        <v>0</v>
      </c>
      <c r="E308" s="6">
        <f t="shared" ref="E308:E312" si="18">$A$309-$A308</f>
        <v>124.90000000000146</v>
      </c>
      <c r="F308" s="6">
        <f t="shared" ref="F308:F312" si="19">$A$310-$A308</f>
        <v>217.09999999999854</v>
      </c>
      <c r="G308" s="6">
        <f t="shared" ref="G308:G312" si="20">$A$311-$A308</f>
        <v>352</v>
      </c>
      <c r="H308" s="6">
        <f t="shared" ref="H308:H312" si="21">$A$312-$A308</f>
        <v>489.90000000000146</v>
      </c>
      <c r="J308" s="6">
        <f>$A$314-$A315</f>
        <v>0.2</v>
      </c>
      <c r="K308" s="6">
        <f>$A$315-$A315</f>
        <v>0</v>
      </c>
      <c r="L308" s="6">
        <f>$A$316-$A315</f>
        <v>-0.25</v>
      </c>
    </row>
    <row r="309" spans="1:19" x14ac:dyDescent="0.25">
      <c r="A309" s="6">
        <v>21110.400000000001</v>
      </c>
      <c r="B309">
        <v>1</v>
      </c>
      <c r="C309" s="6">
        <f t="shared" si="16"/>
        <v>-182</v>
      </c>
      <c r="D309" s="6">
        <f t="shared" si="17"/>
        <v>-124.90000000000146</v>
      </c>
      <c r="E309" s="6">
        <f t="shared" si="18"/>
        <v>0</v>
      </c>
      <c r="F309" s="6">
        <f t="shared" si="19"/>
        <v>92.19999999999709</v>
      </c>
      <c r="G309" s="6">
        <f t="shared" si="20"/>
        <v>227.09999999999854</v>
      </c>
      <c r="H309" s="6">
        <f t="shared" si="21"/>
        <v>365</v>
      </c>
      <c r="J309" s="6">
        <f>$A$314-$A316</f>
        <v>0.45</v>
      </c>
      <c r="K309" s="6">
        <f>$A$315-$A316</f>
        <v>0.25</v>
      </c>
      <c r="L309" s="6">
        <f>$A$316-$A316</f>
        <v>0</v>
      </c>
    </row>
    <row r="310" spans="1:19" x14ac:dyDescent="0.25">
      <c r="A310" s="6">
        <v>21202.6</v>
      </c>
      <c r="B310">
        <v>2</v>
      </c>
      <c r="C310" s="6">
        <f t="shared" si="16"/>
        <v>-274.19999999999709</v>
      </c>
      <c r="D310" s="6">
        <f t="shared" si="17"/>
        <v>-217.09999999999854</v>
      </c>
      <c r="E310" s="6">
        <f t="shared" si="18"/>
        <v>-92.19999999999709</v>
      </c>
      <c r="F310" s="6">
        <f t="shared" si="19"/>
        <v>0</v>
      </c>
      <c r="G310" s="6">
        <f t="shared" si="20"/>
        <v>134.90000000000146</v>
      </c>
      <c r="H310" s="6">
        <f t="shared" si="21"/>
        <v>272.80000000000291</v>
      </c>
    </row>
    <row r="311" spans="1:19" x14ac:dyDescent="0.25">
      <c r="A311" s="6">
        <v>21337.5</v>
      </c>
      <c r="B311">
        <v>1</v>
      </c>
      <c r="C311" s="6">
        <f t="shared" si="16"/>
        <v>-409.09999999999854</v>
      </c>
      <c r="D311" s="6">
        <f t="shared" si="17"/>
        <v>-352</v>
      </c>
      <c r="E311" s="6">
        <f t="shared" si="18"/>
        <v>-227.09999999999854</v>
      </c>
      <c r="F311" s="6">
        <f t="shared" si="19"/>
        <v>-134.90000000000146</v>
      </c>
      <c r="G311" s="6">
        <f t="shared" si="20"/>
        <v>0</v>
      </c>
      <c r="H311" s="6">
        <f t="shared" si="21"/>
        <v>137.90000000000146</v>
      </c>
    </row>
    <row r="312" spans="1:19" x14ac:dyDescent="0.25">
      <c r="A312" s="6">
        <v>21475.4</v>
      </c>
      <c r="B312">
        <v>2</v>
      </c>
      <c r="C312" s="6">
        <f t="shared" si="16"/>
        <v>-547</v>
      </c>
      <c r="D312" s="6">
        <f t="shared" si="17"/>
        <v>-489.90000000000146</v>
      </c>
      <c r="E312" s="6">
        <f t="shared" si="18"/>
        <v>-365</v>
      </c>
      <c r="F312" s="6">
        <f t="shared" si="19"/>
        <v>-272.80000000000291</v>
      </c>
      <c r="G312" s="6">
        <f t="shared" si="20"/>
        <v>-137.90000000000146</v>
      </c>
      <c r="H312" s="6">
        <f t="shared" si="21"/>
        <v>0</v>
      </c>
    </row>
    <row r="314" spans="1:19" x14ac:dyDescent="0.25">
      <c r="A314" s="6">
        <v>0.25</v>
      </c>
      <c r="C314" s="6">
        <f>C307/$C$308</f>
        <v>0</v>
      </c>
      <c r="D314" s="6">
        <f t="shared" ref="C314:H319" si="22">D307/$C$308</f>
        <v>-1</v>
      </c>
      <c r="E314" s="6">
        <f t="shared" si="22"/>
        <v>-3.1873905429072615</v>
      </c>
      <c r="F314" s="6">
        <f t="shared" si="22"/>
        <v>-4.8021015761822081</v>
      </c>
      <c r="G314" s="6">
        <f t="shared" si="22"/>
        <v>-7.1646234676008573</v>
      </c>
      <c r="H314" s="6">
        <f t="shared" si="22"/>
        <v>-9.5796847635729243</v>
      </c>
      <c r="N314" s="6">
        <f>C307/$D$307</f>
        <v>0</v>
      </c>
      <c r="O314" s="6">
        <f t="shared" ref="O314:S319" si="23">D307/$D$307</f>
        <v>1</v>
      </c>
      <c r="P314" s="6">
        <f t="shared" si="23"/>
        <v>3.1873905429072615</v>
      </c>
      <c r="Q314" s="6">
        <f t="shared" si="23"/>
        <v>4.8021015761822081</v>
      </c>
      <c r="R314" s="6">
        <f t="shared" si="23"/>
        <v>7.1646234676008573</v>
      </c>
      <c r="S314" s="6">
        <f t="shared" si="23"/>
        <v>9.5796847635729243</v>
      </c>
    </row>
    <row r="315" spans="1:19" x14ac:dyDescent="0.25">
      <c r="A315" s="6">
        <v>0.05</v>
      </c>
      <c r="C315" s="8">
        <f t="shared" si="22"/>
        <v>1</v>
      </c>
      <c r="D315" s="6">
        <f t="shared" si="22"/>
        <v>0</v>
      </c>
      <c r="E315" s="6">
        <f t="shared" si="22"/>
        <v>-2.1873905429072615</v>
      </c>
      <c r="F315" s="6">
        <f t="shared" si="22"/>
        <v>-3.8021015761822081</v>
      </c>
      <c r="G315" s="6">
        <f t="shared" si="22"/>
        <v>-6.1646234676008573</v>
      </c>
      <c r="H315" s="6">
        <f t="shared" si="22"/>
        <v>-8.5796847635729243</v>
      </c>
      <c r="N315" s="8">
        <f t="shared" ref="N315:N319" si="24">C308/$D$307</f>
        <v>-1</v>
      </c>
      <c r="O315" s="6">
        <f t="shared" si="23"/>
        <v>0</v>
      </c>
      <c r="P315" s="6">
        <f t="shared" si="23"/>
        <v>2.1873905429072615</v>
      </c>
      <c r="Q315" s="6">
        <f t="shared" si="23"/>
        <v>3.8021015761822081</v>
      </c>
      <c r="R315" s="6">
        <f t="shared" si="23"/>
        <v>6.1646234676008573</v>
      </c>
      <c r="S315" s="6">
        <f t="shared" si="23"/>
        <v>8.5796847635729243</v>
      </c>
    </row>
    <row r="316" spans="1:19" x14ac:dyDescent="0.25">
      <c r="A316">
        <v>-0.2</v>
      </c>
      <c r="C316" s="6">
        <f t="shared" si="22"/>
        <v>3.1873905429072615</v>
      </c>
      <c r="D316" s="6">
        <f t="shared" si="22"/>
        <v>2.1873905429072615</v>
      </c>
      <c r="E316" s="6">
        <f t="shared" si="22"/>
        <v>0</v>
      </c>
      <c r="F316" s="6">
        <f t="shared" si="22"/>
        <v>-1.6147110332749464</v>
      </c>
      <c r="G316" s="6">
        <f t="shared" si="22"/>
        <v>-3.9772329246935958</v>
      </c>
      <c r="H316" s="6">
        <f t="shared" si="22"/>
        <v>-6.3922942206656623</v>
      </c>
      <c r="N316" s="6">
        <f t="shared" si="24"/>
        <v>-3.1873905429072615</v>
      </c>
      <c r="O316" s="6">
        <f t="shared" si="23"/>
        <v>-2.1873905429072615</v>
      </c>
      <c r="P316" s="6">
        <f t="shared" si="23"/>
        <v>0</v>
      </c>
      <c r="Q316" s="6">
        <f t="shared" si="23"/>
        <v>1.6147110332749464</v>
      </c>
      <c r="R316" s="6">
        <f t="shared" si="23"/>
        <v>3.9772329246935958</v>
      </c>
      <c r="S316" s="6">
        <f t="shared" si="23"/>
        <v>6.3922942206656623</v>
      </c>
    </row>
    <row r="317" spans="1:19" x14ac:dyDescent="0.25">
      <c r="C317" s="6">
        <f t="shared" si="22"/>
        <v>4.8021015761822081</v>
      </c>
      <c r="D317" s="6">
        <f t="shared" si="22"/>
        <v>3.8021015761822081</v>
      </c>
      <c r="E317" s="6">
        <f t="shared" si="22"/>
        <v>1.6147110332749464</v>
      </c>
      <c r="F317" s="6">
        <f t="shared" si="22"/>
        <v>0</v>
      </c>
      <c r="G317" s="6">
        <f t="shared" si="22"/>
        <v>-2.3625218914186497</v>
      </c>
      <c r="H317" s="6">
        <f t="shared" si="22"/>
        <v>-4.7775831873907153</v>
      </c>
      <c r="N317" s="6">
        <f t="shared" si="24"/>
        <v>-4.8021015761822081</v>
      </c>
      <c r="O317" s="6">
        <f t="shared" si="23"/>
        <v>-3.8021015761822081</v>
      </c>
      <c r="P317" s="6">
        <f t="shared" si="23"/>
        <v>-1.6147110332749464</v>
      </c>
      <c r="Q317" s="6">
        <f t="shared" si="23"/>
        <v>0</v>
      </c>
      <c r="R317" s="6">
        <f t="shared" si="23"/>
        <v>2.3625218914186497</v>
      </c>
      <c r="S317" s="6">
        <f t="shared" si="23"/>
        <v>4.7775831873907153</v>
      </c>
    </row>
    <row r="318" spans="1:19" x14ac:dyDescent="0.25">
      <c r="C318" s="6">
        <f t="shared" si="22"/>
        <v>7.1646234676008573</v>
      </c>
      <c r="D318" s="6">
        <f t="shared" si="22"/>
        <v>6.1646234676008573</v>
      </c>
      <c r="E318" s="6">
        <f t="shared" si="22"/>
        <v>3.9772329246935958</v>
      </c>
      <c r="F318" s="6">
        <f t="shared" si="22"/>
        <v>2.3625218914186497</v>
      </c>
      <c r="G318" s="6">
        <f t="shared" si="22"/>
        <v>0</v>
      </c>
      <c r="H318" s="6">
        <f t="shared" si="22"/>
        <v>-2.4150612959720661</v>
      </c>
      <c r="N318" s="6">
        <f t="shared" si="24"/>
        <v>-7.1646234676008573</v>
      </c>
      <c r="O318" s="6">
        <f t="shared" si="23"/>
        <v>-6.1646234676008573</v>
      </c>
      <c r="P318" s="6">
        <f t="shared" si="23"/>
        <v>-3.9772329246935958</v>
      </c>
      <c r="Q318" s="6">
        <f t="shared" si="23"/>
        <v>-2.3625218914186497</v>
      </c>
      <c r="R318" s="6">
        <f t="shared" si="23"/>
        <v>0</v>
      </c>
      <c r="S318" s="6">
        <f t="shared" si="23"/>
        <v>2.4150612959720661</v>
      </c>
    </row>
    <row r="319" spans="1:19" x14ac:dyDescent="0.25">
      <c r="C319" s="6">
        <f t="shared" si="22"/>
        <v>9.5796847635729243</v>
      </c>
      <c r="D319" s="6">
        <f t="shared" si="22"/>
        <v>8.5796847635729243</v>
      </c>
      <c r="E319" s="6">
        <f t="shared" si="22"/>
        <v>6.3922942206656623</v>
      </c>
      <c r="F319" s="6">
        <f t="shared" si="22"/>
        <v>4.7775831873907153</v>
      </c>
      <c r="G319" s="6">
        <f t="shared" si="22"/>
        <v>2.4150612959720661</v>
      </c>
      <c r="H319" s="6">
        <f t="shared" si="22"/>
        <v>0</v>
      </c>
      <c r="N319" s="6">
        <f t="shared" si="24"/>
        <v>-9.5796847635729243</v>
      </c>
      <c r="O319" s="6">
        <f t="shared" si="23"/>
        <v>-8.5796847635729243</v>
      </c>
      <c r="P319" s="6">
        <f t="shared" si="23"/>
        <v>-6.3922942206656623</v>
      </c>
      <c r="Q319" s="6">
        <f t="shared" si="23"/>
        <v>-4.7775831873907153</v>
      </c>
      <c r="R319" s="6">
        <f t="shared" si="23"/>
        <v>-2.4150612959720661</v>
      </c>
      <c r="S319" s="6">
        <f t="shared" si="23"/>
        <v>0</v>
      </c>
    </row>
    <row r="321" spans="3:19" x14ac:dyDescent="0.25">
      <c r="C321" s="6">
        <f t="shared" ref="C321:H326" si="25">C307/$C$309</f>
        <v>0</v>
      </c>
      <c r="D321" s="6">
        <f t="shared" si="25"/>
        <v>-0.31373626373625574</v>
      </c>
      <c r="E321" s="6">
        <f t="shared" si="25"/>
        <v>-1</v>
      </c>
      <c r="F321" s="6">
        <f t="shared" si="25"/>
        <v>-1.5065934065933906</v>
      </c>
      <c r="G321" s="6">
        <f t="shared" si="25"/>
        <v>-2.2478021978021898</v>
      </c>
      <c r="H321" s="6">
        <f t="shared" si="25"/>
        <v>-3.0054945054945055</v>
      </c>
      <c r="J321" s="6">
        <f t="shared" ref="J321:L323" si="26">J307/$J$308</f>
        <v>0</v>
      </c>
      <c r="K321" s="6">
        <f t="shared" si="26"/>
        <v>-1</v>
      </c>
      <c r="L321" s="6">
        <f t="shared" si="26"/>
        <v>-2.25</v>
      </c>
      <c r="N321" s="6">
        <f>C307/$D$309</f>
        <v>0</v>
      </c>
      <c r="O321" s="6">
        <f t="shared" ref="O321:S326" si="27">D307/$D$309</f>
        <v>-0.45716573258605187</v>
      </c>
      <c r="P321" s="6">
        <f t="shared" si="27"/>
        <v>-1.4571657325860519</v>
      </c>
      <c r="Q321" s="6">
        <f t="shared" si="27"/>
        <v>-2.1953562850279735</v>
      </c>
      <c r="R321" s="6">
        <f t="shared" si="27"/>
        <v>-3.2754203362689656</v>
      </c>
      <c r="S321" s="6">
        <f t="shared" si="27"/>
        <v>-4.3795036028822549</v>
      </c>
    </row>
    <row r="322" spans="3:19" x14ac:dyDescent="0.25">
      <c r="C322" s="6">
        <f t="shared" si="25"/>
        <v>0.31373626373625574</v>
      </c>
      <c r="D322" s="6">
        <f t="shared" si="25"/>
        <v>0</v>
      </c>
      <c r="E322" s="6">
        <f t="shared" si="25"/>
        <v>-0.68626373626374426</v>
      </c>
      <c r="F322" s="6">
        <f t="shared" si="25"/>
        <v>-1.1928571428571348</v>
      </c>
      <c r="G322" s="6">
        <f t="shared" si="25"/>
        <v>-1.9340659340659341</v>
      </c>
      <c r="H322" s="6">
        <f t="shared" si="25"/>
        <v>-2.69175824175825</v>
      </c>
      <c r="J322" s="8">
        <f t="shared" si="26"/>
        <v>1</v>
      </c>
      <c r="K322" s="6">
        <f t="shared" si="26"/>
        <v>0</v>
      </c>
      <c r="L322" s="6">
        <f t="shared" si="26"/>
        <v>-1.25</v>
      </c>
      <c r="N322" s="6">
        <f t="shared" ref="N322:N326" si="28">C308/$D$309</f>
        <v>0.45716573258605187</v>
      </c>
      <c r="O322" s="6">
        <f t="shared" si="27"/>
        <v>0</v>
      </c>
      <c r="P322" s="6">
        <f t="shared" si="27"/>
        <v>-1</v>
      </c>
      <c r="Q322" s="6">
        <f t="shared" si="27"/>
        <v>-1.7381905524419217</v>
      </c>
      <c r="R322" s="6">
        <f t="shared" si="27"/>
        <v>-2.8182546036829135</v>
      </c>
      <c r="S322" s="6">
        <f t="shared" si="27"/>
        <v>-3.9223378702962028</v>
      </c>
    </row>
    <row r="323" spans="3:19" x14ac:dyDescent="0.25">
      <c r="C323" s="8">
        <f t="shared" si="25"/>
        <v>1</v>
      </c>
      <c r="D323" s="6">
        <f t="shared" si="25"/>
        <v>0.68626373626374426</v>
      </c>
      <c r="E323" s="6">
        <f t="shared" si="25"/>
        <v>0</v>
      </c>
      <c r="F323" s="6">
        <f t="shared" si="25"/>
        <v>-0.50659340659339058</v>
      </c>
      <c r="G323" s="6">
        <f t="shared" si="25"/>
        <v>-1.2478021978021898</v>
      </c>
      <c r="H323" s="6">
        <f t="shared" si="25"/>
        <v>-2.0054945054945055</v>
      </c>
      <c r="J323" s="8">
        <f t="shared" si="26"/>
        <v>2.25</v>
      </c>
      <c r="K323" s="8">
        <f t="shared" si="26"/>
        <v>1.25</v>
      </c>
      <c r="L323" s="6">
        <f t="shared" si="26"/>
        <v>0</v>
      </c>
      <c r="N323" s="6">
        <f t="shared" si="28"/>
        <v>1.4571657325860519</v>
      </c>
      <c r="O323" s="8">
        <f t="shared" si="27"/>
        <v>1</v>
      </c>
      <c r="P323" s="6">
        <f t="shared" si="27"/>
        <v>0</v>
      </c>
      <c r="Q323" s="6">
        <f t="shared" si="27"/>
        <v>-0.73819055244192167</v>
      </c>
      <c r="R323" s="6">
        <f t="shared" si="27"/>
        <v>-1.8182546036829135</v>
      </c>
      <c r="S323" s="6">
        <f t="shared" si="27"/>
        <v>-2.9223378702962028</v>
      </c>
    </row>
    <row r="324" spans="3:19" x14ac:dyDescent="0.25">
      <c r="C324" s="6">
        <f t="shared" si="25"/>
        <v>1.5065934065933906</v>
      </c>
      <c r="D324" s="6">
        <f t="shared" si="25"/>
        <v>1.1928571428571348</v>
      </c>
      <c r="E324" s="6">
        <f t="shared" si="25"/>
        <v>0.50659340659339058</v>
      </c>
      <c r="F324" s="6">
        <f t="shared" si="25"/>
        <v>0</v>
      </c>
      <c r="G324" s="6">
        <f t="shared" si="25"/>
        <v>-0.74120879120879923</v>
      </c>
      <c r="H324" s="6">
        <f t="shared" si="25"/>
        <v>-1.4989010989011149</v>
      </c>
      <c r="N324" s="6">
        <f t="shared" si="28"/>
        <v>2.1953562850279735</v>
      </c>
      <c r="O324" s="6">
        <f t="shared" si="27"/>
        <v>1.7381905524419217</v>
      </c>
      <c r="P324" s="6">
        <f t="shared" si="27"/>
        <v>0.73819055244192167</v>
      </c>
      <c r="Q324" s="6">
        <f t="shared" si="27"/>
        <v>0</v>
      </c>
      <c r="R324" s="6">
        <f t="shared" si="27"/>
        <v>-1.0800640512409918</v>
      </c>
      <c r="S324" s="6">
        <f t="shared" si="27"/>
        <v>-2.1841473178542814</v>
      </c>
    </row>
    <row r="325" spans="3:19" x14ac:dyDescent="0.25">
      <c r="C325" s="8">
        <f t="shared" si="25"/>
        <v>2.2478021978021898</v>
      </c>
      <c r="D325" s="6">
        <f t="shared" si="25"/>
        <v>1.9340659340659341</v>
      </c>
      <c r="E325" s="8">
        <f t="shared" si="25"/>
        <v>1.2478021978021898</v>
      </c>
      <c r="F325" s="6">
        <f t="shared" si="25"/>
        <v>0.74120879120879923</v>
      </c>
      <c r="G325" s="6">
        <f t="shared" si="25"/>
        <v>0</v>
      </c>
      <c r="H325" s="6">
        <f t="shared" si="25"/>
        <v>-0.75769230769231566</v>
      </c>
      <c r="N325" s="6">
        <f t="shared" si="28"/>
        <v>3.2754203362689656</v>
      </c>
      <c r="O325" s="6">
        <f t="shared" si="27"/>
        <v>2.8182546036829135</v>
      </c>
      <c r="P325" s="6">
        <f t="shared" si="27"/>
        <v>1.8182546036829135</v>
      </c>
      <c r="Q325" s="6">
        <f t="shared" si="27"/>
        <v>1.0800640512409918</v>
      </c>
      <c r="R325" s="6">
        <f t="shared" si="27"/>
        <v>0</v>
      </c>
      <c r="S325" s="6">
        <f t="shared" si="27"/>
        <v>-1.1040832666132894</v>
      </c>
    </row>
    <row r="326" spans="3:19" x14ac:dyDescent="0.25">
      <c r="C326" s="6">
        <f t="shared" si="25"/>
        <v>3.0054945054945055</v>
      </c>
      <c r="D326" s="6">
        <f t="shared" si="25"/>
        <v>2.69175824175825</v>
      </c>
      <c r="E326" s="6">
        <f t="shared" si="25"/>
        <v>2.0054945054945055</v>
      </c>
      <c r="F326" s="6">
        <f t="shared" si="25"/>
        <v>1.4989010989011149</v>
      </c>
      <c r="G326" s="6">
        <f t="shared" si="25"/>
        <v>0.75769230769231566</v>
      </c>
      <c r="H326" s="6">
        <f t="shared" si="25"/>
        <v>0</v>
      </c>
      <c r="N326" s="6">
        <f t="shared" si="28"/>
        <v>4.3795036028822549</v>
      </c>
      <c r="O326" s="6">
        <f t="shared" si="27"/>
        <v>3.9223378702962028</v>
      </c>
      <c r="P326" s="6">
        <f t="shared" si="27"/>
        <v>2.9223378702962028</v>
      </c>
      <c r="Q326" s="6">
        <f t="shared" si="27"/>
        <v>2.1841473178542814</v>
      </c>
      <c r="R326" s="6">
        <f t="shared" si="27"/>
        <v>1.1040832666132894</v>
      </c>
      <c r="S326" s="6">
        <f t="shared" si="27"/>
        <v>0</v>
      </c>
    </row>
    <row r="328" spans="3:19" x14ac:dyDescent="0.25">
      <c r="C328" s="6">
        <f>C307/$C$310</f>
        <v>0</v>
      </c>
      <c r="D328" s="6">
        <f t="shared" ref="D328:H328" si="29">D307/$C$310</f>
        <v>-0.20824215900802023</v>
      </c>
      <c r="E328" s="6">
        <f t="shared" si="29"/>
        <v>-0.66374908825675394</v>
      </c>
      <c r="F328" s="6">
        <f t="shared" si="29"/>
        <v>-1</v>
      </c>
      <c r="G328" s="6">
        <f t="shared" si="29"/>
        <v>-1.4919766593727313</v>
      </c>
      <c r="H328" s="6">
        <f t="shared" si="29"/>
        <v>-1.9948942377826615</v>
      </c>
      <c r="N328" s="6">
        <f>C307/$D$310</f>
        <v>0</v>
      </c>
      <c r="O328" s="6">
        <f t="shared" ref="O328:S333" si="30">D307/$D$310</f>
        <v>-0.26301243666512636</v>
      </c>
      <c r="P328" s="6">
        <f t="shared" si="30"/>
        <v>-0.83832335329341878</v>
      </c>
      <c r="Q328" s="6">
        <f t="shared" si="30"/>
        <v>-1.2630124366651263</v>
      </c>
      <c r="R328" s="6">
        <f t="shared" si="30"/>
        <v>-1.8843850760018483</v>
      </c>
      <c r="S328" s="6">
        <f t="shared" si="30"/>
        <v>-2.5195762321510995</v>
      </c>
    </row>
    <row r="329" spans="3:19" x14ac:dyDescent="0.25">
      <c r="C329" s="6">
        <f t="shared" ref="C329:H333" si="31">C308/$C$310</f>
        <v>0.20824215900802023</v>
      </c>
      <c r="D329" s="6">
        <f t="shared" si="31"/>
        <v>0</v>
      </c>
      <c r="E329" s="6">
        <f t="shared" si="31"/>
        <v>-0.45550692924873371</v>
      </c>
      <c r="F329" s="6">
        <f t="shared" si="31"/>
        <v>-0.79175784099197977</v>
      </c>
      <c r="G329" s="6">
        <f t="shared" si="31"/>
        <v>-1.2837345003647109</v>
      </c>
      <c r="H329" s="6">
        <f t="shared" si="31"/>
        <v>-1.7866520787746414</v>
      </c>
      <c r="N329" s="6">
        <f t="shared" ref="N329:N333" si="32">C308/$D$310</f>
        <v>0.26301243666512636</v>
      </c>
      <c r="O329" s="6">
        <f t="shared" si="30"/>
        <v>0</v>
      </c>
      <c r="P329" s="6">
        <f t="shared" si="30"/>
        <v>-0.57531091662829248</v>
      </c>
      <c r="Q329" s="6">
        <f t="shared" si="30"/>
        <v>-1</v>
      </c>
      <c r="R329" s="6">
        <f t="shared" si="30"/>
        <v>-1.621372639336722</v>
      </c>
      <c r="S329" s="6">
        <f t="shared" si="30"/>
        <v>-2.256563795485973</v>
      </c>
    </row>
    <row r="330" spans="3:19" x14ac:dyDescent="0.25">
      <c r="C330" s="6">
        <f t="shared" si="31"/>
        <v>0.66374908825675394</v>
      </c>
      <c r="D330" s="6">
        <f t="shared" si="31"/>
        <v>0.45550692924873371</v>
      </c>
      <c r="E330" s="6">
        <f t="shared" si="31"/>
        <v>0</v>
      </c>
      <c r="F330" s="6">
        <f t="shared" si="31"/>
        <v>-0.33625091174324606</v>
      </c>
      <c r="G330" s="6">
        <f t="shared" si="31"/>
        <v>-0.82822757111597722</v>
      </c>
      <c r="H330" s="6">
        <f t="shared" si="31"/>
        <v>-1.3311451495259077</v>
      </c>
      <c r="N330" s="6">
        <f t="shared" si="32"/>
        <v>0.83832335329341878</v>
      </c>
      <c r="O330" s="6">
        <f t="shared" si="30"/>
        <v>0.57531091662829248</v>
      </c>
      <c r="P330" s="6">
        <f t="shared" si="30"/>
        <v>0</v>
      </c>
      <c r="Q330" s="6">
        <f t="shared" si="30"/>
        <v>-0.42468908337170752</v>
      </c>
      <c r="R330" s="6">
        <f t="shared" si="30"/>
        <v>-1.0460617227084297</v>
      </c>
      <c r="S330" s="6">
        <f t="shared" si="30"/>
        <v>-1.6812528788576806</v>
      </c>
    </row>
    <row r="331" spans="3:19" x14ac:dyDescent="0.25">
      <c r="C331" s="8">
        <f t="shared" si="31"/>
        <v>1</v>
      </c>
      <c r="D331" s="21">
        <f t="shared" si="31"/>
        <v>0.79175784099197977</v>
      </c>
      <c r="E331" s="21">
        <f t="shared" si="31"/>
        <v>0.33625091174324606</v>
      </c>
      <c r="F331" s="21">
        <f t="shared" si="31"/>
        <v>0</v>
      </c>
      <c r="G331" s="21">
        <f t="shared" si="31"/>
        <v>-0.49197665937273116</v>
      </c>
      <c r="H331" s="21">
        <f t="shared" si="31"/>
        <v>-0.99489423778266162</v>
      </c>
      <c r="N331" s="6">
        <f t="shared" si="32"/>
        <v>1.2630124366651263</v>
      </c>
      <c r="O331" s="8">
        <f t="shared" si="30"/>
        <v>1</v>
      </c>
      <c r="P331" s="6">
        <f t="shared" si="30"/>
        <v>0.42468908337170752</v>
      </c>
      <c r="Q331" s="6">
        <f t="shared" si="30"/>
        <v>0</v>
      </c>
      <c r="R331" s="6">
        <f t="shared" si="30"/>
        <v>-0.62137263933672204</v>
      </c>
      <c r="S331" s="6">
        <f t="shared" si="30"/>
        <v>-1.256563795485973</v>
      </c>
    </row>
    <row r="332" spans="3:19" x14ac:dyDescent="0.25">
      <c r="C332" s="6">
        <f t="shared" si="31"/>
        <v>1.4919766593727313</v>
      </c>
      <c r="D332" s="6">
        <f t="shared" si="31"/>
        <v>1.2837345003647109</v>
      </c>
      <c r="E332" s="6">
        <f t="shared" si="31"/>
        <v>0.82822757111597722</v>
      </c>
      <c r="F332" s="6">
        <f t="shared" si="31"/>
        <v>0.49197665937273116</v>
      </c>
      <c r="G332" s="6">
        <f t="shared" si="31"/>
        <v>0</v>
      </c>
      <c r="H332" s="6">
        <f t="shared" si="31"/>
        <v>-0.50291757840993045</v>
      </c>
      <c r="N332" s="6">
        <f t="shared" si="32"/>
        <v>1.8843850760018483</v>
      </c>
      <c r="O332" s="6">
        <f t="shared" si="30"/>
        <v>1.621372639336722</v>
      </c>
      <c r="P332" s="6">
        <f t="shared" si="30"/>
        <v>1.0460617227084297</v>
      </c>
      <c r="Q332" s="6">
        <f t="shared" si="30"/>
        <v>0.62137263933672204</v>
      </c>
      <c r="R332" s="6">
        <f t="shared" si="30"/>
        <v>0</v>
      </c>
      <c r="S332" s="6">
        <f t="shared" si="30"/>
        <v>-0.63519115614925092</v>
      </c>
    </row>
    <row r="333" spans="3:19" x14ac:dyDescent="0.25">
      <c r="C333" s="6">
        <f t="shared" si="31"/>
        <v>1.9948942377826615</v>
      </c>
      <c r="D333" s="6">
        <f t="shared" si="31"/>
        <v>1.7866520787746414</v>
      </c>
      <c r="E333" s="6">
        <f t="shared" si="31"/>
        <v>1.3311451495259077</v>
      </c>
      <c r="F333" s="8">
        <f t="shared" si="31"/>
        <v>0.99489423778266162</v>
      </c>
      <c r="G333" s="6">
        <f t="shared" si="31"/>
        <v>0.50291757840993045</v>
      </c>
      <c r="H333" s="6">
        <f t="shared" si="31"/>
        <v>0</v>
      </c>
      <c r="N333" s="6">
        <f t="shared" si="32"/>
        <v>2.5195762321510995</v>
      </c>
      <c r="O333" s="8">
        <f t="shared" si="30"/>
        <v>2.256563795485973</v>
      </c>
      <c r="P333" s="6">
        <f t="shared" si="30"/>
        <v>1.6812528788576806</v>
      </c>
      <c r="Q333" s="8">
        <f t="shared" si="30"/>
        <v>1.256563795485973</v>
      </c>
      <c r="R333" s="6">
        <f t="shared" si="30"/>
        <v>0.63519115614925092</v>
      </c>
      <c r="S333" s="6">
        <f t="shared" si="30"/>
        <v>0</v>
      </c>
    </row>
    <row r="335" spans="3:19" x14ac:dyDescent="0.25">
      <c r="C335" s="6">
        <f>C307/$C$311</f>
        <v>0</v>
      </c>
      <c r="D335" s="6">
        <f t="shared" ref="D335:H335" si="33">D307/$C$311</f>
        <v>-0.13957467611830543</v>
      </c>
      <c r="E335" s="6">
        <f t="shared" si="33"/>
        <v>-0.44487900268883074</v>
      </c>
      <c r="F335" s="6">
        <f t="shared" si="33"/>
        <v>-0.6702517721828356</v>
      </c>
      <c r="G335" s="6">
        <f t="shared" si="33"/>
        <v>-1</v>
      </c>
      <c r="H335" s="6">
        <f t="shared" si="33"/>
        <v>-1.337081398191156</v>
      </c>
      <c r="J335" s="6">
        <f t="shared" ref="J335:L337" si="34">J307/$J$309</f>
        <v>0</v>
      </c>
      <c r="K335" s="6">
        <f t="shared" si="34"/>
        <v>-0.44444444444444448</v>
      </c>
      <c r="L335" s="6">
        <f t="shared" si="34"/>
        <v>-1</v>
      </c>
      <c r="N335" s="6">
        <f>C307/$D$311</f>
        <v>0</v>
      </c>
      <c r="O335" s="6">
        <f t="shared" ref="O335:S340" si="35">D307/$D$311</f>
        <v>-0.16221590909090497</v>
      </c>
      <c r="P335" s="6">
        <f t="shared" si="35"/>
        <v>-0.51704545454545459</v>
      </c>
      <c r="Q335" s="6">
        <f t="shared" si="35"/>
        <v>-0.77897727272726447</v>
      </c>
      <c r="R335" s="6">
        <f t="shared" si="35"/>
        <v>-1.162215909090905</v>
      </c>
      <c r="S335" s="6">
        <f t="shared" si="35"/>
        <v>-1.5539772727272727</v>
      </c>
    </row>
    <row r="336" spans="3:19" x14ac:dyDescent="0.25">
      <c r="C336" s="6">
        <f t="shared" ref="C336:H340" si="36">C308/$C$311</f>
        <v>0.13957467611830543</v>
      </c>
      <c r="D336" s="6">
        <f t="shared" si="36"/>
        <v>0</v>
      </c>
      <c r="E336" s="6">
        <f t="shared" si="36"/>
        <v>-0.30530432657052531</v>
      </c>
      <c r="F336" s="6">
        <f t="shared" si="36"/>
        <v>-0.53067709606453028</v>
      </c>
      <c r="G336" s="6">
        <f t="shared" si="36"/>
        <v>-0.86042532388169457</v>
      </c>
      <c r="H336" s="6">
        <f t="shared" si="36"/>
        <v>-1.1975067220728506</v>
      </c>
      <c r="J336" s="8">
        <f t="shared" si="34"/>
        <v>0.44444444444444448</v>
      </c>
      <c r="K336" s="6">
        <f t="shared" si="34"/>
        <v>0</v>
      </c>
      <c r="L336" s="6">
        <f t="shared" si="34"/>
        <v>-0.55555555555555558</v>
      </c>
      <c r="N336" s="6">
        <f t="shared" ref="N336:N340" si="37">C308/$D$311</f>
        <v>0.16221590909090497</v>
      </c>
      <c r="O336" s="6">
        <f t="shared" si="35"/>
        <v>0</v>
      </c>
      <c r="P336" s="6">
        <f t="shared" si="35"/>
        <v>-0.35482954545454959</v>
      </c>
      <c r="Q336" s="6">
        <f t="shared" si="35"/>
        <v>-0.61676136363635947</v>
      </c>
      <c r="R336" s="6">
        <f t="shared" si="35"/>
        <v>-1</v>
      </c>
      <c r="S336" s="6">
        <f t="shared" si="35"/>
        <v>-1.3917613636363677</v>
      </c>
    </row>
    <row r="337" spans="1:19" x14ac:dyDescent="0.25">
      <c r="C337" s="8">
        <f t="shared" si="36"/>
        <v>0.44487900268883074</v>
      </c>
      <c r="D337" s="6">
        <f t="shared" si="36"/>
        <v>0.30530432657052531</v>
      </c>
      <c r="E337" s="6">
        <f t="shared" si="36"/>
        <v>0</v>
      </c>
      <c r="F337" s="6">
        <f t="shared" si="36"/>
        <v>-0.22537276949400492</v>
      </c>
      <c r="G337" s="6">
        <f t="shared" si="36"/>
        <v>-0.55512099731116926</v>
      </c>
      <c r="H337" s="6">
        <f t="shared" si="36"/>
        <v>-0.89220239550232538</v>
      </c>
      <c r="J337" s="8">
        <f t="shared" si="34"/>
        <v>1</v>
      </c>
      <c r="K337" s="8">
        <f t="shared" si="34"/>
        <v>0.55555555555555558</v>
      </c>
      <c r="L337" s="6">
        <f t="shared" si="34"/>
        <v>0</v>
      </c>
      <c r="N337" s="6">
        <f t="shared" si="37"/>
        <v>0.51704545454545459</v>
      </c>
      <c r="O337" s="6">
        <f t="shared" si="35"/>
        <v>0.35482954545454959</v>
      </c>
      <c r="P337" s="6">
        <f t="shared" si="35"/>
        <v>0</v>
      </c>
      <c r="Q337" s="6">
        <f t="shared" si="35"/>
        <v>-0.26193181818180994</v>
      </c>
      <c r="R337" s="6">
        <f t="shared" si="35"/>
        <v>-0.64517045454545041</v>
      </c>
      <c r="S337" s="6">
        <f t="shared" si="35"/>
        <v>-1.0369318181818181</v>
      </c>
    </row>
    <row r="338" spans="1:19" x14ac:dyDescent="0.25">
      <c r="C338" s="6">
        <f t="shared" si="36"/>
        <v>0.6702517721828356</v>
      </c>
      <c r="D338" s="6">
        <f t="shared" si="36"/>
        <v>0.53067709606453028</v>
      </c>
      <c r="E338" s="6">
        <f t="shared" si="36"/>
        <v>0.22537276949400492</v>
      </c>
      <c r="F338" s="6">
        <f t="shared" si="36"/>
        <v>0</v>
      </c>
      <c r="G338" s="6">
        <f t="shared" si="36"/>
        <v>-0.32974822781716434</v>
      </c>
      <c r="H338" s="6">
        <f t="shared" si="36"/>
        <v>-0.66682962600832041</v>
      </c>
      <c r="N338" s="6">
        <f t="shared" si="37"/>
        <v>0.77897727272726447</v>
      </c>
      <c r="O338" s="6">
        <f t="shared" si="35"/>
        <v>0.61676136363635947</v>
      </c>
      <c r="P338" s="6">
        <f t="shared" si="35"/>
        <v>0.26193181818180994</v>
      </c>
      <c r="Q338" s="6">
        <f t="shared" si="35"/>
        <v>0</v>
      </c>
      <c r="R338" s="6">
        <f t="shared" si="35"/>
        <v>-0.38323863636364047</v>
      </c>
      <c r="S338" s="6">
        <f t="shared" si="35"/>
        <v>-0.77500000000000824</v>
      </c>
    </row>
    <row r="339" spans="1:19" x14ac:dyDescent="0.25">
      <c r="C339" s="8">
        <f t="shared" si="36"/>
        <v>1</v>
      </c>
      <c r="D339" s="6">
        <f t="shared" si="36"/>
        <v>0.86042532388169457</v>
      </c>
      <c r="E339" s="8">
        <f t="shared" si="36"/>
        <v>0.55512099731116926</v>
      </c>
      <c r="F339" s="6">
        <f t="shared" si="36"/>
        <v>0.32974822781716434</v>
      </c>
      <c r="G339" s="6">
        <f t="shared" si="36"/>
        <v>0</v>
      </c>
      <c r="H339" s="6">
        <f t="shared" si="36"/>
        <v>-0.33708139819115607</v>
      </c>
      <c r="N339" s="6">
        <f t="shared" si="37"/>
        <v>1.162215909090905</v>
      </c>
      <c r="O339" s="8">
        <f t="shared" si="35"/>
        <v>1</v>
      </c>
      <c r="P339" s="6">
        <f t="shared" si="35"/>
        <v>0.64517045454545041</v>
      </c>
      <c r="Q339" s="6">
        <f t="shared" si="35"/>
        <v>0.38323863636364047</v>
      </c>
      <c r="R339" s="6">
        <f t="shared" si="35"/>
        <v>0</v>
      </c>
      <c r="S339" s="6">
        <f t="shared" si="35"/>
        <v>-0.39176136363636777</v>
      </c>
    </row>
    <row r="340" spans="1:19" x14ac:dyDescent="0.25">
      <c r="C340" s="6">
        <f t="shared" si="36"/>
        <v>1.337081398191156</v>
      </c>
      <c r="D340" s="6">
        <f t="shared" si="36"/>
        <v>1.1975067220728506</v>
      </c>
      <c r="E340" s="6">
        <f t="shared" si="36"/>
        <v>0.89220239550232538</v>
      </c>
      <c r="F340" s="6">
        <f t="shared" si="36"/>
        <v>0.66682962600832041</v>
      </c>
      <c r="G340" s="6">
        <f t="shared" si="36"/>
        <v>0.33708139819115607</v>
      </c>
      <c r="H340" s="6">
        <f t="shared" si="36"/>
        <v>0</v>
      </c>
      <c r="N340" s="6">
        <f t="shared" si="37"/>
        <v>1.5539772727272727</v>
      </c>
      <c r="O340" s="6">
        <f t="shared" si="35"/>
        <v>1.3917613636363677</v>
      </c>
      <c r="P340" s="6">
        <f t="shared" si="35"/>
        <v>1.0369318181818181</v>
      </c>
      <c r="Q340" s="6">
        <f t="shared" si="35"/>
        <v>0.77500000000000824</v>
      </c>
      <c r="R340" s="6">
        <f t="shared" si="35"/>
        <v>0.39176136363636777</v>
      </c>
      <c r="S340" s="6">
        <f t="shared" si="35"/>
        <v>0</v>
      </c>
    </row>
    <row r="342" spans="1:19" x14ac:dyDescent="0.25">
      <c r="C342" s="6">
        <f>C307/$C$312</f>
        <v>0</v>
      </c>
      <c r="D342" s="6">
        <f t="shared" ref="D342:H342" si="38">D307/$C$312</f>
        <v>-0.10438756855575602</v>
      </c>
      <c r="E342" s="6">
        <f t="shared" si="38"/>
        <v>-0.3327239488117002</v>
      </c>
      <c r="F342" s="6">
        <f t="shared" si="38"/>
        <v>-0.50127970749542428</v>
      </c>
      <c r="G342" s="6">
        <f t="shared" si="38"/>
        <v>-0.74789762340036292</v>
      </c>
      <c r="H342" s="6">
        <f t="shared" si="38"/>
        <v>-1</v>
      </c>
      <c r="N342" s="6">
        <f>C307/$D$312</f>
        <v>0</v>
      </c>
      <c r="O342" s="6">
        <f t="shared" ref="O342:S347" si="39">D307/$D$312</f>
        <v>-0.11655439885690626</v>
      </c>
      <c r="P342" s="6">
        <f t="shared" si="39"/>
        <v>-0.37150438865074392</v>
      </c>
      <c r="Q342" s="6">
        <f t="shared" si="39"/>
        <v>-0.55970606246171928</v>
      </c>
      <c r="R342" s="6">
        <f t="shared" si="39"/>
        <v>-0.8350683813023011</v>
      </c>
      <c r="S342" s="6">
        <f t="shared" si="39"/>
        <v>-1.1165543988569062</v>
      </c>
    </row>
    <row r="343" spans="1:19" x14ac:dyDescent="0.25">
      <c r="C343" s="6">
        <f t="shared" ref="C343:H347" si="40">C308/$C$312</f>
        <v>0.10438756855575602</v>
      </c>
      <c r="D343" s="6">
        <f t="shared" si="40"/>
        <v>0</v>
      </c>
      <c r="E343" s="6">
        <f t="shared" si="40"/>
        <v>-0.22833638025594416</v>
      </c>
      <c r="F343" s="6">
        <f t="shared" si="40"/>
        <v>-0.39689213893966829</v>
      </c>
      <c r="G343" s="6">
        <f t="shared" si="40"/>
        <v>-0.64351005484460699</v>
      </c>
      <c r="H343" s="6">
        <f t="shared" si="40"/>
        <v>-0.89561243144424396</v>
      </c>
      <c r="N343" s="6">
        <f t="shared" ref="N343:N347" si="41">C308/$D$312</f>
        <v>0.11655439885690626</v>
      </c>
      <c r="O343" s="6">
        <f t="shared" si="39"/>
        <v>0</v>
      </c>
      <c r="P343" s="6">
        <f t="shared" si="39"/>
        <v>-0.25494998979383771</v>
      </c>
      <c r="Q343" s="6">
        <f t="shared" si="39"/>
        <v>-0.44315166360481301</v>
      </c>
      <c r="R343" s="6">
        <f t="shared" si="39"/>
        <v>-0.71851398244539488</v>
      </c>
      <c r="S343" s="6">
        <f t="shared" si="39"/>
        <v>-1</v>
      </c>
    </row>
    <row r="344" spans="1:19" x14ac:dyDescent="0.25">
      <c r="C344" s="6">
        <f t="shared" si="40"/>
        <v>0.3327239488117002</v>
      </c>
      <c r="D344" s="6">
        <f t="shared" si="40"/>
        <v>0.22833638025594416</v>
      </c>
      <c r="E344" s="6">
        <f t="shared" si="40"/>
        <v>0</v>
      </c>
      <c r="F344" s="6">
        <f t="shared" si="40"/>
        <v>-0.16855575868372411</v>
      </c>
      <c r="G344" s="6">
        <f t="shared" si="40"/>
        <v>-0.41517367458866278</v>
      </c>
      <c r="H344" s="6">
        <f t="shared" si="40"/>
        <v>-0.6672760511882998</v>
      </c>
      <c r="N344" s="6">
        <f t="shared" si="41"/>
        <v>0.37150438865074392</v>
      </c>
      <c r="O344" s="6">
        <f t="shared" si="39"/>
        <v>0.25494998979383771</v>
      </c>
      <c r="P344" s="6">
        <f t="shared" si="39"/>
        <v>0</v>
      </c>
      <c r="Q344" s="6">
        <f t="shared" si="39"/>
        <v>-0.18820167381097533</v>
      </c>
      <c r="R344" s="6">
        <f t="shared" si="39"/>
        <v>-0.46356399265155718</v>
      </c>
      <c r="S344" s="6">
        <f t="shared" si="39"/>
        <v>-0.74505001020616235</v>
      </c>
    </row>
    <row r="345" spans="1:19" x14ac:dyDescent="0.25">
      <c r="C345" s="6">
        <f t="shared" si="40"/>
        <v>0.50127970749542428</v>
      </c>
      <c r="D345" s="6">
        <f t="shared" si="40"/>
        <v>0.39689213893966829</v>
      </c>
      <c r="E345" s="6">
        <f t="shared" si="40"/>
        <v>0.16855575868372411</v>
      </c>
      <c r="F345" s="6">
        <f t="shared" si="40"/>
        <v>0</v>
      </c>
      <c r="G345" s="6">
        <f t="shared" si="40"/>
        <v>-0.24661791590493867</v>
      </c>
      <c r="H345" s="6">
        <f t="shared" si="40"/>
        <v>-0.49872029250457572</v>
      </c>
      <c r="N345" s="6">
        <f t="shared" si="41"/>
        <v>0.55970606246171928</v>
      </c>
      <c r="O345" s="8">
        <f t="shared" si="39"/>
        <v>0.44315166360481301</v>
      </c>
      <c r="P345" s="6">
        <f t="shared" si="39"/>
        <v>0.18820167381097533</v>
      </c>
      <c r="Q345" s="6">
        <f t="shared" si="39"/>
        <v>0</v>
      </c>
      <c r="R345" s="6">
        <f t="shared" si="39"/>
        <v>-0.27536231884058188</v>
      </c>
      <c r="S345" s="6">
        <f t="shared" si="39"/>
        <v>-0.55684833639518694</v>
      </c>
    </row>
    <row r="346" spans="1:19" x14ac:dyDescent="0.25">
      <c r="C346" s="6">
        <f t="shared" si="40"/>
        <v>0.74789762340036292</v>
      </c>
      <c r="D346" s="6">
        <f t="shared" si="40"/>
        <v>0.64351005484460699</v>
      </c>
      <c r="E346" s="6">
        <f t="shared" si="40"/>
        <v>0.41517367458866278</v>
      </c>
      <c r="F346" s="6">
        <f t="shared" si="40"/>
        <v>0.24661791590493867</v>
      </c>
      <c r="G346" s="6">
        <f t="shared" si="40"/>
        <v>0</v>
      </c>
      <c r="H346" s="6">
        <f t="shared" si="40"/>
        <v>-0.25210237659963702</v>
      </c>
      <c r="N346" s="6">
        <f t="shared" si="41"/>
        <v>0.8350683813023011</v>
      </c>
      <c r="O346" s="6">
        <f t="shared" si="39"/>
        <v>0.71851398244539488</v>
      </c>
      <c r="P346" s="6">
        <f t="shared" si="39"/>
        <v>0.46356399265155718</v>
      </c>
      <c r="Q346" s="6">
        <f t="shared" si="39"/>
        <v>0.27536231884058188</v>
      </c>
      <c r="R346" s="6">
        <f t="shared" si="39"/>
        <v>0</v>
      </c>
      <c r="S346" s="6">
        <f t="shared" si="39"/>
        <v>-0.28148601755460512</v>
      </c>
    </row>
    <row r="347" spans="1:19" x14ac:dyDescent="0.25">
      <c r="C347" s="8">
        <f t="shared" si="40"/>
        <v>1</v>
      </c>
      <c r="D347" s="6">
        <f t="shared" si="40"/>
        <v>0.89561243144424396</v>
      </c>
      <c r="E347" s="6">
        <f t="shared" si="40"/>
        <v>0.6672760511882998</v>
      </c>
      <c r="F347" s="6">
        <f t="shared" si="40"/>
        <v>0.49872029250457572</v>
      </c>
      <c r="G347" s="6">
        <f t="shared" si="40"/>
        <v>0.25210237659963702</v>
      </c>
      <c r="H347" s="6">
        <f t="shared" si="40"/>
        <v>0</v>
      </c>
      <c r="N347" s="6">
        <f t="shared" si="41"/>
        <v>1.1165543988569062</v>
      </c>
      <c r="O347" s="8">
        <f t="shared" si="39"/>
        <v>1</v>
      </c>
      <c r="P347" s="6">
        <f t="shared" si="39"/>
        <v>0.74505001020616235</v>
      </c>
      <c r="Q347" s="8">
        <f t="shared" si="39"/>
        <v>0.55684833639518694</v>
      </c>
      <c r="R347" s="6">
        <f t="shared" si="39"/>
        <v>0.28148601755460512</v>
      </c>
      <c r="S347" s="6">
        <f t="shared" si="39"/>
        <v>0</v>
      </c>
    </row>
    <row r="348" spans="1:19" x14ac:dyDescent="0.25">
      <c r="C348" s="6"/>
    </row>
    <row r="349" spans="1:19" x14ac:dyDescent="0.25">
      <c r="A349" t="s">
        <v>36</v>
      </c>
      <c r="C349" s="6"/>
      <c r="N349" t="s">
        <v>37</v>
      </c>
    </row>
    <row r="350" spans="1:19" x14ac:dyDescent="0.25">
      <c r="C350" s="6"/>
    </row>
    <row r="351" spans="1:19" s="23" customFormat="1" x14ac:dyDescent="0.25">
      <c r="A351" s="23" t="s">
        <v>35</v>
      </c>
    </row>
    <row r="352" spans="1:19" x14ac:dyDescent="0.25">
      <c r="A352" s="6">
        <v>20772.3</v>
      </c>
      <c r="B352">
        <v>1</v>
      </c>
      <c r="C352" s="6">
        <f t="shared" ref="C352:C357" si="42">$A$352-$A352</f>
        <v>0</v>
      </c>
      <c r="D352" s="6">
        <f>$A$353-$A352</f>
        <v>56.600000000002183</v>
      </c>
      <c r="E352" s="6">
        <f>$A$354-$A352</f>
        <v>182.29999999999927</v>
      </c>
      <c r="F352" s="6">
        <f>$A$355-$A352</f>
        <v>273.29999999999927</v>
      </c>
      <c r="G352" s="6">
        <f>$A$356-$A352</f>
        <v>409.40000000000146</v>
      </c>
      <c r="H352" s="6">
        <f>$A$357-$A352</f>
        <v>547.10000000000218</v>
      </c>
    </row>
    <row r="353" spans="1:19" x14ac:dyDescent="0.25">
      <c r="A353" s="6">
        <v>20828.900000000001</v>
      </c>
      <c r="B353">
        <v>2</v>
      </c>
      <c r="C353" s="6">
        <f t="shared" si="42"/>
        <v>-56.600000000002183</v>
      </c>
      <c r="D353" s="6">
        <f t="shared" ref="D353:D357" si="43">$A$353-$A353</f>
        <v>0</v>
      </c>
      <c r="E353" s="6">
        <f t="shared" ref="E353:E357" si="44">$A$354-$A353</f>
        <v>125.69999999999709</v>
      </c>
      <c r="F353" s="6">
        <f t="shared" ref="F353:F357" si="45">$A$355-$A353</f>
        <v>216.69999999999709</v>
      </c>
      <c r="G353" s="6">
        <f t="shared" ref="G353:G357" si="46">$A$356-$A353</f>
        <v>352.79999999999927</v>
      </c>
      <c r="H353" s="6">
        <f t="shared" ref="H353:H357" si="47">$A$357-$A353</f>
        <v>490.5</v>
      </c>
    </row>
    <row r="354" spans="1:19" x14ac:dyDescent="0.25">
      <c r="A354" s="6">
        <v>20954.599999999999</v>
      </c>
      <c r="B354">
        <v>1</v>
      </c>
      <c r="C354" s="6">
        <f t="shared" si="42"/>
        <v>-182.29999999999927</v>
      </c>
      <c r="D354" s="6">
        <f t="shared" si="43"/>
        <v>-125.69999999999709</v>
      </c>
      <c r="E354" s="6">
        <f t="shared" si="44"/>
        <v>0</v>
      </c>
      <c r="F354" s="6">
        <f t="shared" si="45"/>
        <v>91</v>
      </c>
      <c r="G354" s="6">
        <f t="shared" si="46"/>
        <v>227.10000000000218</v>
      </c>
      <c r="H354" s="6">
        <f t="shared" si="47"/>
        <v>364.80000000000291</v>
      </c>
    </row>
    <row r="355" spans="1:19" x14ac:dyDescent="0.25">
      <c r="A355" s="6">
        <v>21045.599999999999</v>
      </c>
      <c r="B355">
        <v>2</v>
      </c>
      <c r="C355" s="6">
        <f t="shared" si="42"/>
        <v>-273.29999999999927</v>
      </c>
      <c r="D355" s="6">
        <f t="shared" si="43"/>
        <v>-216.69999999999709</v>
      </c>
      <c r="E355" s="6">
        <f t="shared" si="44"/>
        <v>-91</v>
      </c>
      <c r="F355" s="6">
        <f t="shared" si="45"/>
        <v>0</v>
      </c>
      <c r="G355" s="6">
        <f t="shared" si="46"/>
        <v>136.10000000000218</v>
      </c>
      <c r="H355" s="6">
        <f t="shared" si="47"/>
        <v>273.80000000000291</v>
      </c>
    </row>
    <row r="356" spans="1:19" x14ac:dyDescent="0.25">
      <c r="A356" s="6">
        <v>21181.7</v>
      </c>
      <c r="B356">
        <v>1</v>
      </c>
      <c r="C356" s="6">
        <f t="shared" si="42"/>
        <v>-409.40000000000146</v>
      </c>
      <c r="D356" s="6">
        <f t="shared" si="43"/>
        <v>-352.79999999999927</v>
      </c>
      <c r="E356" s="6">
        <f t="shared" si="44"/>
        <v>-227.10000000000218</v>
      </c>
      <c r="F356" s="6">
        <f t="shared" si="45"/>
        <v>-136.10000000000218</v>
      </c>
      <c r="G356" s="6">
        <f t="shared" si="46"/>
        <v>0</v>
      </c>
      <c r="H356" s="6">
        <f t="shared" si="47"/>
        <v>137.70000000000073</v>
      </c>
    </row>
    <row r="357" spans="1:19" x14ac:dyDescent="0.25">
      <c r="A357" s="6">
        <v>21319.4</v>
      </c>
      <c r="B357">
        <v>2</v>
      </c>
      <c r="C357" s="6">
        <f t="shared" si="42"/>
        <v>-547.10000000000218</v>
      </c>
      <c r="D357" s="6">
        <f t="shared" si="43"/>
        <v>-490.5</v>
      </c>
      <c r="E357" s="6">
        <f t="shared" si="44"/>
        <v>-364.80000000000291</v>
      </c>
      <c r="F357" s="6">
        <f t="shared" si="45"/>
        <v>-273.80000000000291</v>
      </c>
      <c r="G357" s="6">
        <f t="shared" si="46"/>
        <v>-137.70000000000073</v>
      </c>
      <c r="H357" s="6">
        <f t="shared" si="47"/>
        <v>0</v>
      </c>
    </row>
    <row r="359" spans="1:19" x14ac:dyDescent="0.25">
      <c r="C359" s="6">
        <f>C352/$C$353</f>
        <v>0</v>
      </c>
      <c r="D359" s="6">
        <f t="shared" ref="D359:H359" si="48">D352/$C$353</f>
        <v>-1</v>
      </c>
      <c r="E359" s="6">
        <f t="shared" si="48"/>
        <v>-3.2208480565369655</v>
      </c>
      <c r="F359" s="6">
        <f t="shared" si="48"/>
        <v>-4.8286219081270092</v>
      </c>
      <c r="G359" s="6">
        <f t="shared" si="48"/>
        <v>-7.233215547702927</v>
      </c>
      <c r="H359" s="6">
        <f t="shared" si="48"/>
        <v>-9.6660777385155665</v>
      </c>
      <c r="N359" s="6">
        <f>C352/$D$352</f>
        <v>0</v>
      </c>
      <c r="O359" s="6">
        <f t="shared" ref="O359:S364" si="49">D352/$D$352</f>
        <v>1</v>
      </c>
      <c r="P359" s="6">
        <f t="shared" si="49"/>
        <v>3.2208480565369655</v>
      </c>
      <c r="Q359" s="6">
        <f t="shared" si="49"/>
        <v>4.8286219081270092</v>
      </c>
      <c r="R359" s="6">
        <f t="shared" si="49"/>
        <v>7.233215547702927</v>
      </c>
      <c r="S359" s="6">
        <f t="shared" si="49"/>
        <v>9.6660777385155665</v>
      </c>
    </row>
    <row r="360" spans="1:19" x14ac:dyDescent="0.25">
      <c r="C360" s="8">
        <f t="shared" ref="C360:H364" si="50">C353/$C$353</f>
        <v>1</v>
      </c>
      <c r="D360" s="6">
        <f t="shared" si="50"/>
        <v>0</v>
      </c>
      <c r="E360" s="6">
        <f t="shared" si="50"/>
        <v>-2.2208480565369655</v>
      </c>
      <c r="F360" s="6">
        <f t="shared" si="50"/>
        <v>-3.8286219081270092</v>
      </c>
      <c r="G360" s="6">
        <f t="shared" si="50"/>
        <v>-6.233215547702927</v>
      </c>
      <c r="H360" s="6">
        <f t="shared" si="50"/>
        <v>-8.6660777385155665</v>
      </c>
      <c r="N360" s="8">
        <f t="shared" ref="N360:N364" si="51">C353/$D$352</f>
        <v>-1</v>
      </c>
      <c r="O360" s="6">
        <f t="shared" si="49"/>
        <v>0</v>
      </c>
      <c r="P360" s="6">
        <f t="shared" si="49"/>
        <v>2.2208480565369655</v>
      </c>
      <c r="Q360" s="6">
        <f t="shared" si="49"/>
        <v>3.8286219081270092</v>
      </c>
      <c r="R360" s="6">
        <f t="shared" si="49"/>
        <v>6.233215547702927</v>
      </c>
      <c r="S360" s="6">
        <f t="shared" si="49"/>
        <v>8.6660777385155665</v>
      </c>
    </row>
    <row r="361" spans="1:19" x14ac:dyDescent="0.25">
      <c r="C361" s="6">
        <f t="shared" si="50"/>
        <v>3.2208480565369655</v>
      </c>
      <c r="D361" s="6">
        <f t="shared" si="50"/>
        <v>2.2208480565369655</v>
      </c>
      <c r="E361" s="6">
        <f t="shared" si="50"/>
        <v>0</v>
      </c>
      <c r="F361" s="6">
        <f t="shared" si="50"/>
        <v>-1.6077738515900439</v>
      </c>
      <c r="G361" s="6">
        <f t="shared" si="50"/>
        <v>-4.0123674911659615</v>
      </c>
      <c r="H361" s="6">
        <f t="shared" si="50"/>
        <v>-6.445229681978601</v>
      </c>
      <c r="N361" s="6">
        <f t="shared" si="51"/>
        <v>-3.2208480565369655</v>
      </c>
      <c r="O361" s="6">
        <f t="shared" si="49"/>
        <v>-2.2208480565369655</v>
      </c>
      <c r="P361" s="6">
        <f t="shared" si="49"/>
        <v>0</v>
      </c>
      <c r="Q361" s="6">
        <f t="shared" si="49"/>
        <v>1.6077738515900439</v>
      </c>
      <c r="R361" s="6">
        <f t="shared" si="49"/>
        <v>4.0123674911659615</v>
      </c>
      <c r="S361" s="6">
        <f t="shared" si="49"/>
        <v>6.445229681978601</v>
      </c>
    </row>
    <row r="362" spans="1:19" x14ac:dyDescent="0.25">
      <c r="C362" s="6">
        <f t="shared" si="50"/>
        <v>4.8286219081270092</v>
      </c>
      <c r="D362" s="6">
        <f t="shared" si="50"/>
        <v>3.8286219081270092</v>
      </c>
      <c r="E362" s="6">
        <f t="shared" si="50"/>
        <v>1.6077738515900439</v>
      </c>
      <c r="F362" s="6">
        <f t="shared" si="50"/>
        <v>0</v>
      </c>
      <c r="G362" s="6">
        <f t="shared" si="50"/>
        <v>-2.4045936395759178</v>
      </c>
      <c r="H362" s="6">
        <f t="shared" si="50"/>
        <v>-4.8374558303885573</v>
      </c>
      <c r="N362" s="6">
        <f t="shared" si="51"/>
        <v>-4.8286219081270092</v>
      </c>
      <c r="O362" s="6">
        <f t="shared" si="49"/>
        <v>-3.8286219081270092</v>
      </c>
      <c r="P362" s="6">
        <f t="shared" si="49"/>
        <v>-1.6077738515900439</v>
      </c>
      <c r="Q362" s="6">
        <f t="shared" si="49"/>
        <v>0</v>
      </c>
      <c r="R362" s="6">
        <f t="shared" si="49"/>
        <v>2.4045936395759178</v>
      </c>
      <c r="S362" s="6">
        <f t="shared" si="49"/>
        <v>4.8374558303885573</v>
      </c>
    </row>
    <row r="363" spans="1:19" x14ac:dyDescent="0.25">
      <c r="C363" s="6">
        <f t="shared" si="50"/>
        <v>7.233215547702927</v>
      </c>
      <c r="D363" s="6">
        <f t="shared" si="50"/>
        <v>6.233215547702927</v>
      </c>
      <c r="E363" s="6">
        <f t="shared" si="50"/>
        <v>4.0123674911659615</v>
      </c>
      <c r="F363" s="6">
        <f t="shared" si="50"/>
        <v>2.4045936395759178</v>
      </c>
      <c r="G363" s="6">
        <f t="shared" si="50"/>
        <v>0</v>
      </c>
      <c r="H363" s="6">
        <f t="shared" si="50"/>
        <v>-2.43286219081264</v>
      </c>
      <c r="N363" s="6">
        <f t="shared" si="51"/>
        <v>-7.233215547702927</v>
      </c>
      <c r="O363" s="6">
        <f t="shared" si="49"/>
        <v>-6.233215547702927</v>
      </c>
      <c r="P363" s="6">
        <f t="shared" si="49"/>
        <v>-4.0123674911659615</v>
      </c>
      <c r="Q363" s="6">
        <f t="shared" si="49"/>
        <v>-2.4045936395759178</v>
      </c>
      <c r="R363" s="6">
        <f t="shared" si="49"/>
        <v>0</v>
      </c>
      <c r="S363" s="6">
        <f t="shared" si="49"/>
        <v>2.43286219081264</v>
      </c>
    </row>
    <row r="364" spans="1:19" x14ac:dyDescent="0.25">
      <c r="C364" s="6">
        <f t="shared" si="50"/>
        <v>9.6660777385155665</v>
      </c>
      <c r="D364" s="6">
        <f t="shared" si="50"/>
        <v>8.6660777385155665</v>
      </c>
      <c r="E364" s="6">
        <f t="shared" si="50"/>
        <v>6.445229681978601</v>
      </c>
      <c r="F364" s="6">
        <f t="shared" si="50"/>
        <v>4.8374558303885573</v>
      </c>
      <c r="G364" s="6">
        <f t="shared" si="50"/>
        <v>2.43286219081264</v>
      </c>
      <c r="H364" s="6">
        <f t="shared" si="50"/>
        <v>0</v>
      </c>
      <c r="N364" s="6">
        <f t="shared" si="51"/>
        <v>-9.6660777385155665</v>
      </c>
      <c r="O364" s="6">
        <f t="shared" si="49"/>
        <v>-8.6660777385155665</v>
      </c>
      <c r="P364" s="6">
        <f t="shared" si="49"/>
        <v>-6.445229681978601</v>
      </c>
      <c r="Q364" s="6">
        <f t="shared" si="49"/>
        <v>-4.8374558303885573</v>
      </c>
      <c r="R364" s="6">
        <f t="shared" si="49"/>
        <v>-2.43286219081264</v>
      </c>
      <c r="S364" s="6">
        <f t="shared" si="49"/>
        <v>0</v>
      </c>
    </row>
    <row r="366" spans="1:19" x14ac:dyDescent="0.25">
      <c r="C366" s="6">
        <f>C352/$C$354</f>
        <v>0</v>
      </c>
      <c r="D366" s="6">
        <f t="shared" ref="D366:H366" si="52">D352/$C$354</f>
        <v>-0.31047723532639832</v>
      </c>
      <c r="E366" s="6">
        <f t="shared" si="52"/>
        <v>-1</v>
      </c>
      <c r="F366" s="6">
        <f t="shared" si="52"/>
        <v>-1.4991771804717517</v>
      </c>
      <c r="G366" s="6">
        <f t="shared" si="52"/>
        <v>-2.2457487657707245</v>
      </c>
      <c r="H366" s="6">
        <f t="shared" si="52"/>
        <v>-3.0010970927043576</v>
      </c>
      <c r="J366" s="6">
        <v>0</v>
      </c>
      <c r="K366" s="6">
        <v>-1</v>
      </c>
      <c r="L366" s="6">
        <v>-2.25</v>
      </c>
      <c r="N366" s="6">
        <f>C352/$D$354</f>
        <v>0</v>
      </c>
      <c r="O366" s="6">
        <f t="shared" ref="O366:S371" si="53">D352/$D$354</f>
        <v>-0.45027844073192913</v>
      </c>
      <c r="P366" s="6">
        <f t="shared" si="53"/>
        <v>-1.4502784407319291</v>
      </c>
      <c r="Q366" s="6">
        <f t="shared" si="53"/>
        <v>-2.174224343675462</v>
      </c>
      <c r="R366" s="6">
        <f t="shared" si="53"/>
        <v>-3.2569610182976207</v>
      </c>
      <c r="S366" s="6">
        <f t="shared" si="53"/>
        <v>-4.3524264120924014</v>
      </c>
    </row>
    <row r="367" spans="1:19" x14ac:dyDescent="0.25">
      <c r="C367" s="6">
        <f t="shared" ref="C367:H371" si="54">C353/$C$354</f>
        <v>0.31047723532639832</v>
      </c>
      <c r="D367" s="6">
        <f t="shared" si="54"/>
        <v>0</v>
      </c>
      <c r="E367" s="6">
        <f t="shared" si="54"/>
        <v>-0.68952276467360174</v>
      </c>
      <c r="F367" s="6">
        <f t="shared" si="54"/>
        <v>-1.1886999451453535</v>
      </c>
      <c r="G367" s="6">
        <f t="shared" si="54"/>
        <v>-1.9352715304443262</v>
      </c>
      <c r="H367" s="6">
        <f t="shared" si="54"/>
        <v>-2.6906198573779592</v>
      </c>
      <c r="J367" s="8">
        <v>1</v>
      </c>
      <c r="K367" s="6">
        <v>0</v>
      </c>
      <c r="L367" s="6">
        <v>-1.25</v>
      </c>
      <c r="N367" s="6">
        <f t="shared" ref="N367:N371" si="55">C353/$D$354</f>
        <v>0.45027844073192913</v>
      </c>
      <c r="O367" s="6">
        <f t="shared" si="53"/>
        <v>0</v>
      </c>
      <c r="P367" s="6">
        <f t="shared" si="53"/>
        <v>-1</v>
      </c>
      <c r="Q367" s="6">
        <f t="shared" si="53"/>
        <v>-1.7239459029435331</v>
      </c>
      <c r="R367" s="6">
        <f t="shared" si="53"/>
        <v>-2.8066825775656916</v>
      </c>
      <c r="S367" s="6">
        <f t="shared" si="53"/>
        <v>-3.9021479713604723</v>
      </c>
    </row>
    <row r="368" spans="1:19" x14ac:dyDescent="0.25">
      <c r="C368" s="8">
        <f t="shared" si="54"/>
        <v>1</v>
      </c>
      <c r="D368" s="6">
        <f t="shared" si="54"/>
        <v>0.68952276467360174</v>
      </c>
      <c r="E368" s="6">
        <f t="shared" si="54"/>
        <v>0</v>
      </c>
      <c r="F368" s="6">
        <f t="shared" si="54"/>
        <v>-0.49917718047175186</v>
      </c>
      <c r="G368" s="6">
        <f t="shared" si="54"/>
        <v>-1.2457487657707245</v>
      </c>
      <c r="H368" s="6">
        <f t="shared" si="54"/>
        <v>-2.0010970927043576</v>
      </c>
      <c r="J368" s="8">
        <v>2.25</v>
      </c>
      <c r="K368" s="8">
        <v>1.25</v>
      </c>
      <c r="L368" s="6">
        <v>0</v>
      </c>
      <c r="N368" s="6">
        <f t="shared" si="55"/>
        <v>1.4502784407319291</v>
      </c>
      <c r="O368" s="8">
        <f t="shared" si="53"/>
        <v>1</v>
      </c>
      <c r="P368" s="6">
        <f t="shared" si="53"/>
        <v>0</v>
      </c>
      <c r="Q368" s="6">
        <f t="shared" si="53"/>
        <v>-0.72394590294353311</v>
      </c>
      <c r="R368" s="6">
        <f t="shared" si="53"/>
        <v>-1.8066825775656916</v>
      </c>
      <c r="S368" s="6">
        <f t="shared" si="53"/>
        <v>-2.9021479713604723</v>
      </c>
    </row>
    <row r="369" spans="3:19" x14ac:dyDescent="0.25">
      <c r="C369" s="6">
        <f t="shared" si="54"/>
        <v>1.4991771804717517</v>
      </c>
      <c r="D369" s="6">
        <f t="shared" si="54"/>
        <v>1.1886999451453535</v>
      </c>
      <c r="E369" s="6">
        <f t="shared" si="54"/>
        <v>0.49917718047175186</v>
      </c>
      <c r="F369" s="6">
        <f t="shared" si="54"/>
        <v>0</v>
      </c>
      <c r="G369" s="6">
        <f t="shared" si="54"/>
        <v>-0.74657158529897272</v>
      </c>
      <c r="H369" s="6">
        <f t="shared" si="54"/>
        <v>-1.5019199122326057</v>
      </c>
      <c r="N369" s="6">
        <f t="shared" si="55"/>
        <v>2.174224343675462</v>
      </c>
      <c r="O369" s="6">
        <f t="shared" si="53"/>
        <v>1.7239459029435331</v>
      </c>
      <c r="P369" s="6">
        <f t="shared" si="53"/>
        <v>0.72394590294353311</v>
      </c>
      <c r="Q369" s="6">
        <f t="shared" si="53"/>
        <v>0</v>
      </c>
      <c r="R369" s="6">
        <f t="shared" si="53"/>
        <v>-1.0827366746221585</v>
      </c>
      <c r="S369" s="6">
        <f t="shared" si="53"/>
        <v>-2.178202068416939</v>
      </c>
    </row>
    <row r="370" spans="3:19" x14ac:dyDescent="0.25">
      <c r="C370" s="8">
        <f t="shared" si="54"/>
        <v>2.2457487657707245</v>
      </c>
      <c r="D370" s="6">
        <f t="shared" si="54"/>
        <v>1.9352715304443262</v>
      </c>
      <c r="E370" s="8">
        <f t="shared" si="54"/>
        <v>1.2457487657707245</v>
      </c>
      <c r="F370" s="6">
        <f t="shared" si="54"/>
        <v>0.74657158529897272</v>
      </c>
      <c r="G370" s="6">
        <f t="shared" si="54"/>
        <v>0</v>
      </c>
      <c r="H370" s="6">
        <f t="shared" si="54"/>
        <v>-0.75534832693363285</v>
      </c>
      <c r="N370" s="6">
        <f t="shared" si="55"/>
        <v>3.2569610182976207</v>
      </c>
      <c r="O370" s="6">
        <f t="shared" si="53"/>
        <v>2.8066825775656916</v>
      </c>
      <c r="P370" s="6">
        <f t="shared" si="53"/>
        <v>1.8066825775656916</v>
      </c>
      <c r="Q370" s="6">
        <f t="shared" si="53"/>
        <v>1.0827366746221585</v>
      </c>
      <c r="R370" s="6">
        <f t="shared" si="53"/>
        <v>0</v>
      </c>
      <c r="S370" s="6">
        <f t="shared" si="53"/>
        <v>-1.0954653937947805</v>
      </c>
    </row>
    <row r="371" spans="3:19" x14ac:dyDescent="0.25">
      <c r="C371" s="6">
        <f t="shared" si="54"/>
        <v>3.0010970927043576</v>
      </c>
      <c r="D371" s="6">
        <f t="shared" si="54"/>
        <v>2.6906198573779592</v>
      </c>
      <c r="E371" s="6">
        <f t="shared" si="54"/>
        <v>2.0010970927043576</v>
      </c>
      <c r="F371" s="6">
        <f t="shared" si="54"/>
        <v>1.5019199122326057</v>
      </c>
      <c r="G371" s="6">
        <f t="shared" si="54"/>
        <v>0.75534832693363285</v>
      </c>
      <c r="H371" s="6">
        <f t="shared" si="54"/>
        <v>0</v>
      </c>
      <c r="N371" s="6">
        <f t="shared" si="55"/>
        <v>4.3524264120924014</v>
      </c>
      <c r="O371" s="6">
        <f t="shared" si="53"/>
        <v>3.9021479713604723</v>
      </c>
      <c r="P371" s="6">
        <f t="shared" si="53"/>
        <v>2.9021479713604723</v>
      </c>
      <c r="Q371" s="6">
        <f t="shared" si="53"/>
        <v>2.178202068416939</v>
      </c>
      <c r="R371" s="6">
        <f t="shared" si="53"/>
        <v>1.0954653937947805</v>
      </c>
      <c r="S371" s="6">
        <f t="shared" si="53"/>
        <v>0</v>
      </c>
    </row>
    <row r="373" spans="3:19" x14ac:dyDescent="0.25">
      <c r="C373" s="6">
        <f>C352/$C$355</f>
        <v>0</v>
      </c>
      <c r="D373" s="6">
        <f t="shared" ref="D373:H373" si="56">D352/$C$355</f>
        <v>-0.20709842663740335</v>
      </c>
      <c r="E373" s="6">
        <f t="shared" si="56"/>
        <v>-0.66703256494694385</v>
      </c>
      <c r="F373" s="6">
        <f t="shared" si="56"/>
        <v>-1</v>
      </c>
      <c r="G373" s="6">
        <f t="shared" si="56"/>
        <v>-1.4979875594584799</v>
      </c>
      <c r="H373" s="6">
        <f t="shared" si="56"/>
        <v>-2.0018294914014039</v>
      </c>
      <c r="N373" s="6">
        <f>C352/$D$355</f>
        <v>0</v>
      </c>
      <c r="O373" s="6">
        <f t="shared" ref="O373:S378" si="57">D352/$D$355</f>
        <v>-0.26119058606369611</v>
      </c>
      <c r="P373" s="6">
        <f t="shared" si="57"/>
        <v>-0.84125519150900652</v>
      </c>
      <c r="Q373" s="6">
        <f t="shared" si="57"/>
        <v>-1.2611905860636961</v>
      </c>
      <c r="R373" s="6">
        <f t="shared" si="57"/>
        <v>-1.889247808029566</v>
      </c>
      <c r="S373" s="6">
        <f t="shared" si="57"/>
        <v>-2.5246885094601272</v>
      </c>
    </row>
    <row r="374" spans="3:19" x14ac:dyDescent="0.25">
      <c r="C374" s="6">
        <f t="shared" ref="C374:H378" si="58">C353/$C$355</f>
        <v>0.20709842663740335</v>
      </c>
      <c r="D374" s="6">
        <f t="shared" si="58"/>
        <v>0</v>
      </c>
      <c r="E374" s="6">
        <f t="shared" si="58"/>
        <v>-0.4599341383095405</v>
      </c>
      <c r="F374" s="6">
        <f t="shared" si="58"/>
        <v>-0.7929015733625967</v>
      </c>
      <c r="G374" s="6">
        <f t="shared" si="58"/>
        <v>-1.2908891328210765</v>
      </c>
      <c r="H374" s="6">
        <f t="shared" si="58"/>
        <v>-1.7947310647640005</v>
      </c>
      <c r="N374" s="6">
        <f t="shared" ref="N374:N378" si="59">C353/$D$355</f>
        <v>0.26119058606369611</v>
      </c>
      <c r="O374" s="6">
        <f t="shared" si="57"/>
        <v>0</v>
      </c>
      <c r="P374" s="6">
        <f t="shared" si="57"/>
        <v>-0.58006460544531047</v>
      </c>
      <c r="Q374" s="6">
        <f t="shared" si="57"/>
        <v>-1</v>
      </c>
      <c r="R374" s="6">
        <f t="shared" si="57"/>
        <v>-1.62805722196587</v>
      </c>
      <c r="S374" s="6">
        <f t="shared" si="57"/>
        <v>-2.263497923396431</v>
      </c>
    </row>
    <row r="375" spans="3:19" x14ac:dyDescent="0.25">
      <c r="C375" s="6">
        <f t="shared" si="58"/>
        <v>0.66703256494694385</v>
      </c>
      <c r="D375" s="6">
        <f t="shared" si="58"/>
        <v>0.4599341383095405</v>
      </c>
      <c r="E375" s="6">
        <f t="shared" si="58"/>
        <v>0</v>
      </c>
      <c r="F375" s="6">
        <f t="shared" si="58"/>
        <v>-0.33296743505305615</v>
      </c>
      <c r="G375" s="6">
        <f t="shared" si="58"/>
        <v>-0.83095499451153598</v>
      </c>
      <c r="H375" s="6">
        <f t="shared" si="58"/>
        <v>-1.3347969264544599</v>
      </c>
      <c r="N375" s="6">
        <f t="shared" si="59"/>
        <v>0.84125519150900652</v>
      </c>
      <c r="O375" s="6">
        <f t="shared" si="57"/>
        <v>0.58006460544531047</v>
      </c>
      <c r="P375" s="6">
        <f t="shared" si="57"/>
        <v>0</v>
      </c>
      <c r="Q375" s="6">
        <f t="shared" si="57"/>
        <v>-0.41993539455468953</v>
      </c>
      <c r="R375" s="6">
        <f t="shared" si="57"/>
        <v>-1.0479926165205595</v>
      </c>
      <c r="S375" s="6">
        <f t="shared" si="57"/>
        <v>-1.6834333179511205</v>
      </c>
    </row>
    <row r="376" spans="3:19" x14ac:dyDescent="0.25">
      <c r="C376" s="8">
        <f t="shared" si="58"/>
        <v>1</v>
      </c>
      <c r="D376" s="6">
        <f t="shared" si="58"/>
        <v>0.7929015733625967</v>
      </c>
      <c r="E376" s="6">
        <f t="shared" si="58"/>
        <v>0.33296743505305615</v>
      </c>
      <c r="F376" s="6">
        <f t="shared" si="58"/>
        <v>0</v>
      </c>
      <c r="G376" s="6">
        <f t="shared" si="58"/>
        <v>-0.49798755945847983</v>
      </c>
      <c r="H376" s="6">
        <f t="shared" si="58"/>
        <v>-1.0018294914014036</v>
      </c>
      <c r="N376" s="6">
        <f t="shared" si="59"/>
        <v>1.2611905860636961</v>
      </c>
      <c r="O376" s="8">
        <f t="shared" si="57"/>
        <v>1</v>
      </c>
      <c r="P376" s="6">
        <f t="shared" si="57"/>
        <v>0.41993539455468953</v>
      </c>
      <c r="Q376" s="6">
        <f t="shared" si="57"/>
        <v>0</v>
      </c>
      <c r="R376" s="6">
        <f t="shared" si="57"/>
        <v>-0.62805722196586988</v>
      </c>
      <c r="S376" s="6">
        <f t="shared" si="57"/>
        <v>-1.263497923396431</v>
      </c>
    </row>
    <row r="377" spans="3:19" x14ac:dyDescent="0.25">
      <c r="C377" s="6">
        <f t="shared" si="58"/>
        <v>1.4979875594584799</v>
      </c>
      <c r="D377" s="6">
        <f t="shared" si="58"/>
        <v>1.2908891328210765</v>
      </c>
      <c r="E377" s="6">
        <f t="shared" si="58"/>
        <v>0.83095499451153598</v>
      </c>
      <c r="F377" s="6">
        <f t="shared" si="58"/>
        <v>0.49798755945847983</v>
      </c>
      <c r="G377" s="6">
        <f t="shared" si="58"/>
        <v>0</v>
      </c>
      <c r="H377" s="6">
        <f t="shared" si="58"/>
        <v>-0.50384193194292393</v>
      </c>
      <c r="N377" s="6">
        <f t="shared" si="59"/>
        <v>1.889247808029566</v>
      </c>
      <c r="O377" s="6">
        <f t="shared" si="57"/>
        <v>1.62805722196587</v>
      </c>
      <c r="P377" s="6">
        <f t="shared" si="57"/>
        <v>1.0479926165205595</v>
      </c>
      <c r="Q377" s="6">
        <f t="shared" si="57"/>
        <v>0.62805722196586988</v>
      </c>
      <c r="R377" s="6">
        <f t="shared" si="57"/>
        <v>0</v>
      </c>
      <c r="S377" s="6">
        <f t="shared" si="57"/>
        <v>-0.63544070143056108</v>
      </c>
    </row>
    <row r="378" spans="3:19" x14ac:dyDescent="0.25">
      <c r="C378" s="6">
        <f t="shared" si="58"/>
        <v>2.0018294914014039</v>
      </c>
      <c r="D378" s="6">
        <f t="shared" si="58"/>
        <v>1.7947310647640005</v>
      </c>
      <c r="E378" s="6">
        <f t="shared" si="58"/>
        <v>1.3347969264544599</v>
      </c>
      <c r="F378" s="8">
        <f t="shared" si="58"/>
        <v>1.0018294914014036</v>
      </c>
      <c r="G378" s="6">
        <f t="shared" si="58"/>
        <v>0.50384193194292393</v>
      </c>
      <c r="H378" s="6">
        <f t="shared" si="58"/>
        <v>0</v>
      </c>
      <c r="N378" s="6">
        <f t="shared" si="59"/>
        <v>2.5246885094601272</v>
      </c>
      <c r="O378" s="8">
        <f t="shared" si="57"/>
        <v>2.263497923396431</v>
      </c>
      <c r="P378" s="6">
        <f t="shared" si="57"/>
        <v>1.6834333179511205</v>
      </c>
      <c r="Q378" s="8">
        <f t="shared" si="57"/>
        <v>1.263497923396431</v>
      </c>
      <c r="R378" s="6">
        <f t="shared" si="57"/>
        <v>0.63544070143056108</v>
      </c>
      <c r="S378" s="6">
        <f t="shared" si="57"/>
        <v>0</v>
      </c>
    </row>
    <row r="380" spans="3:19" x14ac:dyDescent="0.25">
      <c r="C380" s="6">
        <f>C352/$C$356</f>
        <v>0</v>
      </c>
      <c r="D380" s="6">
        <f t="shared" ref="D380:H380" si="60">D352/$C$356</f>
        <v>-0.13825109916952122</v>
      </c>
      <c r="E380" s="6">
        <f t="shared" si="60"/>
        <v>-0.44528578407425162</v>
      </c>
      <c r="F380" s="6">
        <f t="shared" si="60"/>
        <v>-0.66756228627258984</v>
      </c>
      <c r="G380" s="6">
        <f t="shared" si="60"/>
        <v>-1</v>
      </c>
      <c r="H380" s="6">
        <f t="shared" si="60"/>
        <v>-1.336345872007817</v>
      </c>
      <c r="J380" s="6">
        <v>0</v>
      </c>
      <c r="K380" s="6">
        <v>-0.44444444444444448</v>
      </c>
      <c r="L380" s="6">
        <v>-1</v>
      </c>
      <c r="N380" s="6">
        <f>C352/$D$356</f>
        <v>0</v>
      </c>
      <c r="O380" s="6">
        <f t="shared" ref="O380:S385" si="61">D352/$D$356</f>
        <v>-0.16043083900227409</v>
      </c>
      <c r="P380" s="6">
        <f t="shared" si="61"/>
        <v>-0.51672335600906927</v>
      </c>
      <c r="Q380" s="6">
        <f t="shared" si="61"/>
        <v>-0.77465986394557773</v>
      </c>
      <c r="R380" s="6">
        <f t="shared" si="61"/>
        <v>-1.1604308390022742</v>
      </c>
      <c r="S380" s="6">
        <f t="shared" si="61"/>
        <v>-1.5507369614512565</v>
      </c>
    </row>
    <row r="381" spans="3:19" x14ac:dyDescent="0.25">
      <c r="C381" s="6">
        <f t="shared" ref="C381:H385" si="62">C353/$C$356</f>
        <v>0.13825109916952122</v>
      </c>
      <c r="D381" s="6">
        <f t="shared" si="62"/>
        <v>0</v>
      </c>
      <c r="E381" s="6">
        <f t="shared" si="62"/>
        <v>-0.30703468490473046</v>
      </c>
      <c r="F381" s="6">
        <f t="shared" si="62"/>
        <v>-0.52931118710306868</v>
      </c>
      <c r="G381" s="6">
        <f t="shared" si="62"/>
        <v>-0.86174890083047884</v>
      </c>
      <c r="H381" s="6">
        <f t="shared" si="62"/>
        <v>-1.1980947728382958</v>
      </c>
      <c r="J381" s="8">
        <v>0.44444444444444448</v>
      </c>
      <c r="K381" s="6">
        <v>0</v>
      </c>
      <c r="L381" s="6">
        <v>-0.55555555555555558</v>
      </c>
      <c r="N381" s="6">
        <f t="shared" ref="N381:N385" si="63">C353/$D$356</f>
        <v>0.16043083900227409</v>
      </c>
      <c r="O381" s="6">
        <f t="shared" si="61"/>
        <v>0</v>
      </c>
      <c r="P381" s="6">
        <f t="shared" si="61"/>
        <v>-0.35629251700679521</v>
      </c>
      <c r="Q381" s="6">
        <f t="shared" si="61"/>
        <v>-0.61422902494330367</v>
      </c>
      <c r="R381" s="6">
        <f t="shared" si="61"/>
        <v>-1</v>
      </c>
      <c r="S381" s="6">
        <f t="shared" si="61"/>
        <v>-1.3903061224489826</v>
      </c>
    </row>
    <row r="382" spans="3:19" x14ac:dyDescent="0.25">
      <c r="C382" s="8">
        <f t="shared" si="62"/>
        <v>0.44528578407425162</v>
      </c>
      <c r="D382" s="6">
        <f t="shared" si="62"/>
        <v>0.30703468490473046</v>
      </c>
      <c r="E382" s="6">
        <f t="shared" si="62"/>
        <v>0</v>
      </c>
      <c r="F382" s="6">
        <f t="shared" si="62"/>
        <v>-0.22227650219833825</v>
      </c>
      <c r="G382" s="6">
        <f t="shared" si="62"/>
        <v>-0.55471421592574832</v>
      </c>
      <c r="H382" s="6">
        <f t="shared" si="62"/>
        <v>-0.89106008793356528</v>
      </c>
      <c r="J382" s="8">
        <v>1</v>
      </c>
      <c r="K382" s="8">
        <v>0.55555555555555558</v>
      </c>
      <c r="L382" s="6">
        <v>0</v>
      </c>
      <c r="N382" s="6">
        <f t="shared" si="63"/>
        <v>0.51672335600906927</v>
      </c>
      <c r="O382" s="6">
        <f t="shared" si="61"/>
        <v>0.35629251700679521</v>
      </c>
      <c r="P382" s="6">
        <f t="shared" si="61"/>
        <v>0</v>
      </c>
      <c r="Q382" s="6">
        <f t="shared" si="61"/>
        <v>-0.25793650793650846</v>
      </c>
      <c r="R382" s="6">
        <f t="shared" si="61"/>
        <v>-0.64370748299320479</v>
      </c>
      <c r="S382" s="6">
        <f t="shared" si="61"/>
        <v>-1.0340136054421873</v>
      </c>
    </row>
    <row r="383" spans="3:19" x14ac:dyDescent="0.25">
      <c r="C383" s="6">
        <f t="shared" si="62"/>
        <v>0.66756228627258984</v>
      </c>
      <c r="D383" s="6">
        <f t="shared" si="62"/>
        <v>0.52931118710306868</v>
      </c>
      <c r="E383" s="6">
        <f t="shared" si="62"/>
        <v>0.22227650219833825</v>
      </c>
      <c r="F383" s="6">
        <f t="shared" si="62"/>
        <v>0</v>
      </c>
      <c r="G383" s="6">
        <f t="shared" si="62"/>
        <v>-0.3324377137274101</v>
      </c>
      <c r="H383" s="6">
        <f t="shared" si="62"/>
        <v>-0.668783585735227</v>
      </c>
      <c r="N383" s="6">
        <f t="shared" si="63"/>
        <v>0.77465986394557773</v>
      </c>
      <c r="O383" s="6">
        <f t="shared" si="61"/>
        <v>0.61422902494330367</v>
      </c>
      <c r="P383" s="6">
        <f t="shared" si="61"/>
        <v>0.25793650793650846</v>
      </c>
      <c r="Q383" s="6">
        <f t="shared" si="61"/>
        <v>0</v>
      </c>
      <c r="R383" s="6">
        <f t="shared" si="61"/>
        <v>-0.38577097505669633</v>
      </c>
      <c r="S383" s="6">
        <f t="shared" si="61"/>
        <v>-0.77607709750567877</v>
      </c>
    </row>
    <row r="384" spans="3:19" x14ac:dyDescent="0.25">
      <c r="C384" s="8">
        <f t="shared" si="62"/>
        <v>1</v>
      </c>
      <c r="D384" s="6">
        <f t="shared" si="62"/>
        <v>0.86174890083047884</v>
      </c>
      <c r="E384" s="8">
        <f t="shared" si="62"/>
        <v>0.55471421592574832</v>
      </c>
      <c r="F384" s="6">
        <f t="shared" si="62"/>
        <v>0.3324377137274101</v>
      </c>
      <c r="G384" s="6">
        <f t="shared" si="62"/>
        <v>0</v>
      </c>
      <c r="H384" s="6">
        <f t="shared" si="62"/>
        <v>-0.3363458720078169</v>
      </c>
      <c r="N384" s="6">
        <f t="shared" si="63"/>
        <v>1.1604308390022742</v>
      </c>
      <c r="O384" s="8">
        <f t="shared" si="61"/>
        <v>1</v>
      </c>
      <c r="P384" s="6">
        <f t="shared" si="61"/>
        <v>0.64370748299320479</v>
      </c>
      <c r="Q384" s="6">
        <f t="shared" si="61"/>
        <v>0.38577097505669633</v>
      </c>
      <c r="R384" s="6">
        <f t="shared" si="61"/>
        <v>0</v>
      </c>
      <c r="S384" s="6">
        <f t="shared" si="61"/>
        <v>-0.39030612244898244</v>
      </c>
    </row>
    <row r="385" spans="1:19" x14ac:dyDescent="0.25">
      <c r="C385" s="6">
        <f t="shared" si="62"/>
        <v>1.336345872007817</v>
      </c>
      <c r="D385" s="6">
        <f t="shared" si="62"/>
        <v>1.1980947728382958</v>
      </c>
      <c r="E385" s="6">
        <f t="shared" si="62"/>
        <v>0.89106008793356528</v>
      </c>
      <c r="F385" s="6">
        <f t="shared" si="62"/>
        <v>0.668783585735227</v>
      </c>
      <c r="G385" s="6">
        <f t="shared" si="62"/>
        <v>0.3363458720078169</v>
      </c>
      <c r="H385" s="6">
        <f t="shared" si="62"/>
        <v>0</v>
      </c>
      <c r="N385" s="6">
        <f t="shared" si="63"/>
        <v>1.5507369614512565</v>
      </c>
      <c r="O385" s="6">
        <f t="shared" si="61"/>
        <v>1.3903061224489826</v>
      </c>
      <c r="P385" s="6">
        <f t="shared" si="61"/>
        <v>1.0340136054421873</v>
      </c>
      <c r="Q385" s="6">
        <f t="shared" si="61"/>
        <v>0.77607709750567877</v>
      </c>
      <c r="R385" s="6">
        <f t="shared" si="61"/>
        <v>0.39030612244898244</v>
      </c>
      <c r="S385" s="6">
        <f t="shared" si="61"/>
        <v>0</v>
      </c>
    </row>
    <row r="387" spans="1:19" x14ac:dyDescent="0.25">
      <c r="C387" s="6">
        <f>C352/$C$357</f>
        <v>0</v>
      </c>
      <c r="D387" s="6">
        <f t="shared" ref="D387:H387" si="64">D352/$C$357</f>
        <v>-0.10345457868762924</v>
      </c>
      <c r="E387" s="6">
        <f t="shared" si="64"/>
        <v>-0.33321147870590118</v>
      </c>
      <c r="F387" s="6">
        <f t="shared" si="64"/>
        <v>-0.49954304514713616</v>
      </c>
      <c r="G387" s="6">
        <f t="shared" si="64"/>
        <v>-0.74830926704441569</v>
      </c>
      <c r="H387" s="6">
        <f t="shared" si="64"/>
        <v>-1</v>
      </c>
      <c r="N387" s="6">
        <f>C352/$D$357</f>
        <v>0</v>
      </c>
      <c r="O387" s="6">
        <f t="shared" ref="O387:S392" si="65">D352/$D$357</f>
        <v>-0.11539245667686479</v>
      </c>
      <c r="P387" s="6">
        <f t="shared" si="65"/>
        <v>-0.37166156982670595</v>
      </c>
      <c r="Q387" s="6">
        <f t="shared" si="65"/>
        <v>-0.55718654434250614</v>
      </c>
      <c r="R387" s="6">
        <f t="shared" si="65"/>
        <v>-0.83465851172273486</v>
      </c>
      <c r="S387" s="6">
        <f t="shared" si="65"/>
        <v>-1.1153924566768647</v>
      </c>
    </row>
    <row r="388" spans="1:19" x14ac:dyDescent="0.25">
      <c r="C388" s="6">
        <f t="shared" ref="C388:H392" si="66">C353/$C$357</f>
        <v>0.10345457868762924</v>
      </c>
      <c r="D388" s="6">
        <f t="shared" si="66"/>
        <v>0</v>
      </c>
      <c r="E388" s="6">
        <f t="shared" si="66"/>
        <v>-0.22975690001827195</v>
      </c>
      <c r="F388" s="6">
        <f t="shared" si="66"/>
        <v>-0.3960884664595069</v>
      </c>
      <c r="G388" s="6">
        <f t="shared" si="66"/>
        <v>-0.6448546883567865</v>
      </c>
      <c r="H388" s="6">
        <f t="shared" si="66"/>
        <v>-0.8965454213123708</v>
      </c>
      <c r="N388" s="6">
        <f t="shared" ref="N388:N392" si="67">C353/$D$357</f>
        <v>0.11539245667686479</v>
      </c>
      <c r="O388" s="6">
        <f t="shared" si="65"/>
        <v>0</v>
      </c>
      <c r="P388" s="6">
        <f t="shared" si="65"/>
        <v>-0.25626911314984119</v>
      </c>
      <c r="Q388" s="6">
        <f t="shared" si="65"/>
        <v>-0.44179408766564138</v>
      </c>
      <c r="R388" s="6">
        <f t="shared" si="65"/>
        <v>-0.71926605504587005</v>
      </c>
      <c r="S388" s="6">
        <f t="shared" si="65"/>
        <v>-1</v>
      </c>
    </row>
    <row r="389" spans="1:19" x14ac:dyDescent="0.25">
      <c r="C389" s="6">
        <f t="shared" si="66"/>
        <v>0.33321147870590118</v>
      </c>
      <c r="D389" s="6">
        <f t="shared" si="66"/>
        <v>0.22975690001827195</v>
      </c>
      <c r="E389" s="6">
        <f t="shared" si="66"/>
        <v>0</v>
      </c>
      <c r="F389" s="6">
        <f t="shared" si="66"/>
        <v>-0.16633156644123495</v>
      </c>
      <c r="G389" s="6">
        <f t="shared" si="66"/>
        <v>-0.41509778833851446</v>
      </c>
      <c r="H389" s="6">
        <f t="shared" si="66"/>
        <v>-0.66678852129409882</v>
      </c>
      <c r="N389" s="6">
        <f t="shared" si="67"/>
        <v>0.37166156982670595</v>
      </c>
      <c r="O389" s="6">
        <f t="shared" si="65"/>
        <v>0.25626911314984119</v>
      </c>
      <c r="P389" s="6">
        <f t="shared" si="65"/>
        <v>0</v>
      </c>
      <c r="Q389" s="6">
        <f t="shared" si="65"/>
        <v>-0.18552497451580022</v>
      </c>
      <c r="R389" s="6">
        <f t="shared" si="65"/>
        <v>-0.46299694189602891</v>
      </c>
      <c r="S389" s="6">
        <f t="shared" si="65"/>
        <v>-0.74373088685015887</v>
      </c>
    </row>
    <row r="390" spans="1:19" x14ac:dyDescent="0.25">
      <c r="C390" s="6">
        <f t="shared" si="66"/>
        <v>0.49954304514713616</v>
      </c>
      <c r="D390" s="6">
        <f t="shared" si="66"/>
        <v>0.3960884664595069</v>
      </c>
      <c r="E390" s="6">
        <f t="shared" si="66"/>
        <v>0.16633156644123495</v>
      </c>
      <c r="F390" s="6">
        <f t="shared" si="66"/>
        <v>0</v>
      </c>
      <c r="G390" s="6">
        <f t="shared" si="66"/>
        <v>-0.24876622189727954</v>
      </c>
      <c r="H390" s="6">
        <f t="shared" si="66"/>
        <v>-0.5004569548528639</v>
      </c>
      <c r="N390" s="6">
        <f t="shared" si="67"/>
        <v>0.55718654434250614</v>
      </c>
      <c r="O390" s="8">
        <f t="shared" si="65"/>
        <v>0.44179408766564138</v>
      </c>
      <c r="P390" s="6">
        <f t="shared" si="65"/>
        <v>0.18552497451580022</v>
      </c>
      <c r="Q390" s="6">
        <f t="shared" si="65"/>
        <v>0</v>
      </c>
      <c r="R390" s="6">
        <f t="shared" si="65"/>
        <v>-0.27747196738022872</v>
      </c>
      <c r="S390" s="6">
        <f t="shared" si="65"/>
        <v>-0.55820591233435868</v>
      </c>
    </row>
    <row r="391" spans="1:19" x14ac:dyDescent="0.25">
      <c r="C391" s="6">
        <f t="shared" si="66"/>
        <v>0.74830926704441569</v>
      </c>
      <c r="D391" s="6">
        <f t="shared" si="66"/>
        <v>0.6448546883567865</v>
      </c>
      <c r="E391" s="6">
        <f t="shared" si="66"/>
        <v>0.41509778833851446</v>
      </c>
      <c r="F391" s="6">
        <f t="shared" si="66"/>
        <v>0.24876622189727954</v>
      </c>
      <c r="G391" s="6">
        <f t="shared" si="66"/>
        <v>0</v>
      </c>
      <c r="H391" s="6">
        <f t="shared" si="66"/>
        <v>-0.25169073295558431</v>
      </c>
      <c r="N391" s="6">
        <f t="shared" si="67"/>
        <v>0.83465851172273486</v>
      </c>
      <c r="O391" s="6">
        <f t="shared" si="65"/>
        <v>0.71926605504587005</v>
      </c>
      <c r="P391" s="6">
        <f t="shared" si="65"/>
        <v>0.46299694189602891</v>
      </c>
      <c r="Q391" s="6">
        <f t="shared" si="65"/>
        <v>0.27747196738022872</v>
      </c>
      <c r="R391" s="6">
        <f t="shared" si="65"/>
        <v>0</v>
      </c>
      <c r="S391" s="6">
        <f t="shared" si="65"/>
        <v>-0.2807339449541299</v>
      </c>
    </row>
    <row r="392" spans="1:19" x14ac:dyDescent="0.25">
      <c r="C392" s="8">
        <f t="shared" si="66"/>
        <v>1</v>
      </c>
      <c r="D392" s="6">
        <f t="shared" si="66"/>
        <v>0.8965454213123708</v>
      </c>
      <c r="E392" s="6">
        <f t="shared" si="66"/>
        <v>0.66678852129409882</v>
      </c>
      <c r="F392" s="6">
        <f t="shared" si="66"/>
        <v>0.5004569548528639</v>
      </c>
      <c r="G392" s="6">
        <f t="shared" si="66"/>
        <v>0.25169073295558431</v>
      </c>
      <c r="H392" s="6">
        <f t="shared" si="66"/>
        <v>0</v>
      </c>
      <c r="N392" s="6">
        <f t="shared" si="67"/>
        <v>1.1153924566768647</v>
      </c>
      <c r="O392" s="8">
        <f t="shared" si="65"/>
        <v>1</v>
      </c>
      <c r="P392" s="6">
        <f t="shared" si="65"/>
        <v>0.74373088685015887</v>
      </c>
      <c r="Q392" s="8">
        <f t="shared" si="65"/>
        <v>0.55820591233435868</v>
      </c>
      <c r="R392" s="6">
        <f t="shared" si="65"/>
        <v>0.2807339449541299</v>
      </c>
      <c r="S392" s="6">
        <f t="shared" si="65"/>
        <v>0</v>
      </c>
    </row>
    <row r="394" spans="1:19" x14ac:dyDescent="0.25">
      <c r="A394" t="s">
        <v>38</v>
      </c>
      <c r="C394" s="6"/>
      <c r="N394" t="s">
        <v>39</v>
      </c>
    </row>
    <row r="396" spans="1:19" x14ac:dyDescent="0.25">
      <c r="A396" t="s">
        <v>40</v>
      </c>
    </row>
    <row r="398" spans="1:19" s="23" customFormat="1" x14ac:dyDescent="0.25">
      <c r="A398" s="23" t="s">
        <v>64</v>
      </c>
    </row>
    <row r="400" spans="1:19" ht="17.25" x14ac:dyDescent="0.25">
      <c r="A400" t="s">
        <v>41</v>
      </c>
      <c r="B400" t="s">
        <v>15</v>
      </c>
      <c r="C400" t="s">
        <v>16</v>
      </c>
      <c r="D400" t="s">
        <v>43</v>
      </c>
      <c r="E400" t="s">
        <v>44</v>
      </c>
      <c r="F400" t="s">
        <v>14</v>
      </c>
      <c r="G400" t="s">
        <v>45</v>
      </c>
      <c r="I400" t="s">
        <v>19</v>
      </c>
      <c r="J400" t="s">
        <v>24</v>
      </c>
      <c r="K400" t="s">
        <v>23</v>
      </c>
      <c r="M400" t="s">
        <v>49</v>
      </c>
      <c r="N400" t="s">
        <v>14</v>
      </c>
      <c r="O400" t="s">
        <v>45</v>
      </c>
      <c r="Q400" t="s">
        <v>52</v>
      </c>
      <c r="R400" t="s">
        <v>14</v>
      </c>
      <c r="S400" t="s">
        <v>45</v>
      </c>
    </row>
    <row r="401" spans="1:19" x14ac:dyDescent="0.25">
      <c r="A401" s="6">
        <v>20828.900000000001</v>
      </c>
      <c r="B401">
        <v>0</v>
      </c>
      <c r="C401">
        <f>B401+1</f>
        <v>1</v>
      </c>
      <c r="D401">
        <v>1</v>
      </c>
      <c r="E401">
        <f>2*(E$408-E$409*($D401+0.5))*$C401</f>
        <v>21064.633333925634</v>
      </c>
      <c r="F401" s="6">
        <f>$A401-E401</f>
        <v>-235.73333392563291</v>
      </c>
      <c r="G401" s="4">
        <f>F401^2</f>
        <v>55570.204723693947</v>
      </c>
      <c r="I401">
        <v>1.5</v>
      </c>
      <c r="J401">
        <v>0.5</v>
      </c>
      <c r="K401" s="22">
        <f>INDEX($I$111:$I$113,MATCH($J401,$E$111:$E$113,0))-INDEX($I$110,MATCH($I401,$E$110,0))</f>
        <v>0.25</v>
      </c>
      <c r="M401">
        <f>2*(M$408-M$409*($D401+0.5))*$C401-M$410*$K401</f>
        <v>20828.576775961763</v>
      </c>
      <c r="N401" s="6">
        <f>$A401-M401</f>
        <v>0.32322403823854984</v>
      </c>
      <c r="O401" s="4">
        <f>N401^2</f>
        <v>0.10447377889523553</v>
      </c>
      <c r="Q401">
        <f>2*(Q$408-Q$409*($D401+0.5))*$C401-Q$410*$K401</f>
        <v>20828.420491366898</v>
      </c>
      <c r="R401" s="6">
        <f>$A401-Q401</f>
        <v>0.47950863310325076</v>
      </c>
      <c r="S401" s="4">
        <f>R401^2</f>
        <v>0.22992852922054796</v>
      </c>
    </row>
    <row r="402" spans="1:19" x14ac:dyDescent="0.25">
      <c r="A402" s="6">
        <v>20985.5</v>
      </c>
      <c r="B402">
        <v>0</v>
      </c>
      <c r="C402">
        <f t="shared" ref="C402:C406" si="68">B402+1</f>
        <v>1</v>
      </c>
      <c r="D402">
        <v>0</v>
      </c>
      <c r="E402">
        <f t="shared" ref="E402:E406" si="69">2*(E$408-E$409*($D402+0.5))*$C402</f>
        <v>21221.166667300888</v>
      </c>
      <c r="F402" s="6">
        <f t="shared" ref="F402:F406" si="70">$A402-E402</f>
        <v>-235.66666730088764</v>
      </c>
      <c r="G402" s="4">
        <f t="shared" ref="G402:G406" si="71">F402^2</f>
        <v>55538.778076707262</v>
      </c>
      <c r="I402">
        <v>1.5</v>
      </c>
      <c r="J402">
        <v>0.5</v>
      </c>
      <c r="K402" s="22">
        <f t="shared" ref="K402:K406" si="72">INDEX($I$111:$I$113,MATCH($J402,$E$111:$E$113,0))-INDEX($I$110,MATCH($I402,$E$110,0))</f>
        <v>0.25</v>
      </c>
      <c r="M402">
        <f t="shared" ref="M402:M406" si="73">2*(M$408-M$409*($D402+0.5))*$C402-M$410*$K402</f>
        <v>20985.110109295405</v>
      </c>
      <c r="N402" s="6">
        <f t="shared" ref="N402:N406" si="74">$A402-M402</f>
        <v>0.38989070459501818</v>
      </c>
      <c r="O402" s="4">
        <f t="shared" ref="O402:O406" si="75">N402^2</f>
        <v>0.15201476152959972</v>
      </c>
      <c r="Q402">
        <f>2*(Q$408-Q$409*($D402+0.5))*$C402-Q$411*$K402</f>
        <v>20985.26639300707</v>
      </c>
      <c r="R402" s="6">
        <f t="shared" ref="R402:R406" si="76">$A402-Q402</f>
        <v>0.23360699292970821</v>
      </c>
      <c r="S402" s="4">
        <f t="shared" ref="S402:S406" si="77">R402^2</f>
        <v>5.4572227145660741E-2</v>
      </c>
    </row>
    <row r="403" spans="1:19" x14ac:dyDescent="0.25">
      <c r="A403" s="6">
        <v>21045.599999999999</v>
      </c>
      <c r="B403">
        <v>0</v>
      </c>
      <c r="C403">
        <f t="shared" si="68"/>
        <v>1</v>
      </c>
      <c r="D403">
        <v>1</v>
      </c>
      <c r="E403">
        <f t="shared" si="69"/>
        <v>21064.633333925634</v>
      </c>
      <c r="F403" s="6">
        <f t="shared" si="70"/>
        <v>-19.033333925635816</v>
      </c>
      <c r="G403" s="4">
        <f t="shared" si="71"/>
        <v>362.26780032475932</v>
      </c>
      <c r="I403">
        <v>1.5</v>
      </c>
      <c r="J403">
        <v>2.5</v>
      </c>
      <c r="K403" s="22">
        <f t="shared" si="72"/>
        <v>0.05</v>
      </c>
      <c r="M403">
        <f t="shared" si="73"/>
        <v>21046.475136611516</v>
      </c>
      <c r="N403" s="6">
        <f t="shared" si="74"/>
        <v>-0.87513661151751876</v>
      </c>
      <c r="O403" s="4">
        <f t="shared" si="75"/>
        <v>0.76586408881836454</v>
      </c>
      <c r="Q403">
        <f>2*(Q$408-Q$409*($D403+0.5))*$C403-Q$410*$K403</f>
        <v>21046.46311473686</v>
      </c>
      <c r="R403" s="6">
        <f t="shared" si="76"/>
        <v>-0.86311473686146201</v>
      </c>
      <c r="S403" s="4">
        <f t="shared" si="77"/>
        <v>0.74496704898743082</v>
      </c>
    </row>
    <row r="404" spans="1:19" x14ac:dyDescent="0.25">
      <c r="A404" s="6">
        <v>21202.6</v>
      </c>
      <c r="B404">
        <v>0</v>
      </c>
      <c r="C404">
        <f t="shared" si="68"/>
        <v>1</v>
      </c>
      <c r="D404">
        <v>0</v>
      </c>
      <c r="E404">
        <f t="shared" si="69"/>
        <v>21221.166667300888</v>
      </c>
      <c r="F404" s="6">
        <f t="shared" si="70"/>
        <v>-18.566667300889094</v>
      </c>
      <c r="G404" s="4">
        <f t="shared" si="71"/>
        <v>344.72113466190433</v>
      </c>
      <c r="I404">
        <v>1.5</v>
      </c>
      <c r="J404">
        <v>2.5</v>
      </c>
      <c r="K404" s="22">
        <f t="shared" si="72"/>
        <v>0.05</v>
      </c>
      <c r="M404">
        <f t="shared" si="73"/>
        <v>21203.008469945158</v>
      </c>
      <c r="N404" s="6">
        <f t="shared" si="74"/>
        <v>-0.40846994515959523</v>
      </c>
      <c r="O404" s="4">
        <f t="shared" si="75"/>
        <v>0.16684769609868272</v>
      </c>
      <c r="Q404">
        <f>2*(Q$408-Q$409*($D404+0.5))*$C404-Q$411*$K404</f>
        <v>21203.020491786774</v>
      </c>
      <c r="R404" s="6">
        <f t="shared" si="76"/>
        <v>-0.42049178677552845</v>
      </c>
      <c r="S404" s="4">
        <f t="shared" si="77"/>
        <v>0.17681334274567648</v>
      </c>
    </row>
    <row r="405" spans="1:19" x14ac:dyDescent="0.25">
      <c r="A405" s="6">
        <v>21319.4</v>
      </c>
      <c r="B405">
        <v>0</v>
      </c>
      <c r="C405">
        <f t="shared" si="68"/>
        <v>1</v>
      </c>
      <c r="D405">
        <v>1</v>
      </c>
      <c r="E405">
        <f t="shared" si="69"/>
        <v>21064.633333925634</v>
      </c>
      <c r="F405" s="6">
        <f t="shared" si="70"/>
        <v>254.76666607436709</v>
      </c>
      <c r="G405" s="4">
        <f t="shared" si="71"/>
        <v>64906.05414264807</v>
      </c>
      <c r="I405">
        <v>1.5</v>
      </c>
      <c r="J405">
        <v>1.5</v>
      </c>
      <c r="K405" s="22">
        <f t="shared" si="72"/>
        <v>-0.2</v>
      </c>
      <c r="M405">
        <f t="shared" si="73"/>
        <v>21318.848087423707</v>
      </c>
      <c r="N405" s="6">
        <f t="shared" si="74"/>
        <v>0.55191257629485335</v>
      </c>
      <c r="O405" s="4">
        <f t="shared" si="75"/>
        <v>0.30460749187242231</v>
      </c>
      <c r="Q405">
        <f>2*(Q$408-Q$409*($D405+0.5))*$C405-Q$410*$K405</f>
        <v>21319.016393949318</v>
      </c>
      <c r="R405" s="6">
        <f t="shared" si="76"/>
        <v>0.38360605068373843</v>
      </c>
      <c r="S405" s="4">
        <f t="shared" si="77"/>
        <v>0.1471536021211749</v>
      </c>
    </row>
    <row r="406" spans="1:19" x14ac:dyDescent="0.25">
      <c r="A406" s="6">
        <v>21475.4</v>
      </c>
      <c r="B406">
        <v>0</v>
      </c>
      <c r="C406">
        <f t="shared" si="68"/>
        <v>1</v>
      </c>
      <c r="D406">
        <v>0</v>
      </c>
      <c r="E406">
        <f t="shared" si="69"/>
        <v>21221.166667300888</v>
      </c>
      <c r="F406" s="6">
        <f t="shared" si="70"/>
        <v>254.23333269911382</v>
      </c>
      <c r="G406" s="4">
        <f t="shared" si="71"/>
        <v>64634.587455298293</v>
      </c>
      <c r="I406">
        <v>1.5</v>
      </c>
      <c r="J406">
        <v>1.5</v>
      </c>
      <c r="K406" s="22">
        <f t="shared" si="72"/>
        <v>-0.2</v>
      </c>
      <c r="M406">
        <f t="shared" si="73"/>
        <v>21475.381420757349</v>
      </c>
      <c r="N406" s="6">
        <f t="shared" si="74"/>
        <v>1.8579242652776884E-2</v>
      </c>
      <c r="O406" s="4">
        <f t="shared" si="75"/>
        <v>3.4518825755076383E-4</v>
      </c>
      <c r="Q406">
        <f>2*(Q$408-Q$409*($D406+0.5))*$C406-Q$411*$K406</f>
        <v>21475.213115261406</v>
      </c>
      <c r="R406" s="6">
        <f t="shared" si="76"/>
        <v>0.1868847385958361</v>
      </c>
      <c r="S406" s="4">
        <f t="shared" si="77"/>
        <v>3.4925905520033988E-2</v>
      </c>
    </row>
    <row r="407" spans="1:19" x14ac:dyDescent="0.25">
      <c r="G407" s="4">
        <f>SUM(G401:G406)</f>
        <v>241356.61333333421</v>
      </c>
      <c r="O407" s="4">
        <f>SUM(O401:O406)</f>
        <v>1.4941530054718557</v>
      </c>
      <c r="S407" s="4">
        <f>SUM(S401:S406)</f>
        <v>1.3883606557405246</v>
      </c>
    </row>
    <row r="408" spans="1:19" ht="18" x14ac:dyDescent="0.35">
      <c r="A408" t="s">
        <v>46</v>
      </c>
      <c r="E408">
        <v>10649.716666994256</v>
      </c>
      <c r="M408">
        <v>10667.874863387209</v>
      </c>
      <c r="Q408">
        <v>10667.850819716439</v>
      </c>
    </row>
    <row r="409" spans="1:19" ht="18" x14ac:dyDescent="0.35">
      <c r="A409" t="s">
        <v>47</v>
      </c>
      <c r="E409">
        <v>78.266666687626525</v>
      </c>
      <c r="M409">
        <v>78.266666666821777</v>
      </c>
      <c r="Q409">
        <v>78.242622951174994</v>
      </c>
    </row>
    <row r="410" spans="1:19" x14ac:dyDescent="0.25">
      <c r="A410" s="6" t="s">
        <v>48</v>
      </c>
      <c r="M410">
        <v>1089.4918032487637</v>
      </c>
      <c r="P410" t="s">
        <v>53</v>
      </c>
      <c r="Q410">
        <v>1090.2131168498195</v>
      </c>
    </row>
    <row r="411" spans="1:19" x14ac:dyDescent="0.25">
      <c r="P411" t="s">
        <v>54</v>
      </c>
      <c r="Q411">
        <v>1088.7704938985212</v>
      </c>
    </row>
    <row r="413" spans="1:19" ht="17.25" x14ac:dyDescent="0.25">
      <c r="A413" t="s">
        <v>42</v>
      </c>
      <c r="B413" t="s">
        <v>15</v>
      </c>
      <c r="C413" t="s">
        <v>16</v>
      </c>
      <c r="D413" t="s">
        <v>43</v>
      </c>
      <c r="E413" t="s">
        <v>44</v>
      </c>
      <c r="F413" t="s">
        <v>14</v>
      </c>
      <c r="G413" t="s">
        <v>45</v>
      </c>
      <c r="I413" t="s">
        <v>19</v>
      </c>
      <c r="J413" t="s">
        <v>24</v>
      </c>
      <c r="K413" t="s">
        <v>23</v>
      </c>
      <c r="M413" t="s">
        <v>49</v>
      </c>
      <c r="N413" t="s">
        <v>14</v>
      </c>
      <c r="O413" t="s">
        <v>45</v>
      </c>
      <c r="Q413" t="s">
        <v>52</v>
      </c>
      <c r="R413" t="s">
        <v>14</v>
      </c>
      <c r="S413" t="s">
        <v>45</v>
      </c>
    </row>
    <row r="414" spans="1:19" x14ac:dyDescent="0.25">
      <c r="A414" s="6">
        <v>20772.3</v>
      </c>
      <c r="B414">
        <v>0</v>
      </c>
      <c r="C414">
        <f t="shared" ref="C414:C419" si="78">B414+1</f>
        <v>1</v>
      </c>
      <c r="D414">
        <v>1</v>
      </c>
      <c r="E414">
        <f>2*(E$421-E$422*($D414+0.5))*$C414</f>
        <v>20969.533334236559</v>
      </c>
      <c r="F414" s="6">
        <f t="shared" ref="F414:F419" si="79">$A414-E414</f>
        <v>-197.23333423656004</v>
      </c>
      <c r="G414" s="4">
        <f t="shared" ref="G414:G419" si="80">F414^2</f>
        <v>38900.988134070605</v>
      </c>
      <c r="I414">
        <v>1.5</v>
      </c>
      <c r="J414">
        <v>0.5</v>
      </c>
      <c r="K414" s="22">
        <f>INDEX($I$111:$I$113,MATCH($J414,$E$111:$E$113,0))-INDEX($I$110,MATCH($I414,$E$110,0))</f>
        <v>0.25</v>
      </c>
      <c r="M414">
        <f>2*(M$421-M$422*($D414+0.5))*$C414-M$423*$K414</f>
        <v>20772.496311475512</v>
      </c>
      <c r="N414" s="6">
        <f>$A414-M414</f>
        <v>-0.19631147551262984</v>
      </c>
      <c r="O414" s="4">
        <f>N414^2</f>
        <v>3.8538195417945863E-2</v>
      </c>
      <c r="Q414">
        <f>2*(Q$421-Q$422*($D414+0.5))*$C414-Q$423*$K414</f>
        <v>20772.427049244929</v>
      </c>
      <c r="R414" s="6">
        <f>$A414-Q414</f>
        <v>-0.12704924492936698</v>
      </c>
      <c r="S414" s="4">
        <f>R414^2</f>
        <v>1.614151063712228E-2</v>
      </c>
    </row>
    <row r="415" spans="1:19" x14ac:dyDescent="0.25">
      <c r="A415" s="6">
        <v>20928.400000000001</v>
      </c>
      <c r="B415">
        <v>0</v>
      </c>
      <c r="C415">
        <f t="shared" si="78"/>
        <v>1</v>
      </c>
      <c r="D415">
        <v>0</v>
      </c>
      <c r="E415">
        <f t="shared" ref="E415:E419" si="81">2*(E$421-E$422*($D415+0.5))*$C415</f>
        <v>21125.433334155205</v>
      </c>
      <c r="F415" s="6">
        <f t="shared" si="79"/>
        <v>-197.03333415520319</v>
      </c>
      <c r="G415" s="4">
        <f t="shared" si="80"/>
        <v>38822.134768315962</v>
      </c>
      <c r="I415">
        <v>1.5</v>
      </c>
      <c r="J415">
        <v>0.5</v>
      </c>
      <c r="K415" s="22">
        <f t="shared" ref="K415:K419" si="82">INDEX($I$111:$I$113,MATCH($J415,$E$111:$E$113,0))-INDEX($I$110,MATCH($I415,$E$110,0))</f>
        <v>0.25</v>
      </c>
      <c r="M415">
        <f t="shared" ref="M415:M419" si="83">2*(M$421-M$422*($D415+0.5))*$C415-M$423*$K415</f>
        <v>20928.396311475277</v>
      </c>
      <c r="N415" s="6">
        <f t="shared" ref="N415:N419" si="84">$A415-M415</f>
        <v>3.6885247245663777E-3</v>
      </c>
      <c r="O415" s="4">
        <f t="shared" ref="O415:O419" si="85">N415^2</f>
        <v>1.3605214643737472E-5</v>
      </c>
      <c r="Q415">
        <f>2*(Q$421-Q$422*($D415+0.5))*$C415-Q$424*$K415</f>
        <v>20928.465573833862</v>
      </c>
      <c r="R415" s="6">
        <f t="shared" ref="R415:R419" si="86">$A415-Q415</f>
        <v>-6.5573833860980812E-2</v>
      </c>
      <c r="S415" s="4">
        <f t="shared" ref="S415:S419" si="87">R415^2</f>
        <v>4.2999276872275139E-3</v>
      </c>
    </row>
    <row r="416" spans="1:19" x14ac:dyDescent="0.25">
      <c r="A416" s="6">
        <v>20954.599999999999</v>
      </c>
      <c r="B416">
        <v>0</v>
      </c>
      <c r="C416">
        <f t="shared" si="78"/>
        <v>1</v>
      </c>
      <c r="D416">
        <v>1</v>
      </c>
      <c r="E416">
        <f t="shared" si="81"/>
        <v>20969.533334236559</v>
      </c>
      <c r="F416" s="6">
        <f t="shared" si="79"/>
        <v>-14.933334236560768</v>
      </c>
      <c r="G416" s="4">
        <f t="shared" si="80"/>
        <v>223.00447142083797</v>
      </c>
      <c r="I416">
        <v>1.5</v>
      </c>
      <c r="J416">
        <v>2.5</v>
      </c>
      <c r="K416" s="22">
        <f t="shared" si="82"/>
        <v>0.05</v>
      </c>
      <c r="M416">
        <f t="shared" si="83"/>
        <v>20954.37663934402</v>
      </c>
      <c r="N416" s="6">
        <f t="shared" si="84"/>
        <v>0.22336065597846755</v>
      </c>
      <c r="O416" s="4">
        <f t="shared" si="85"/>
        <v>4.9889982639131331E-2</v>
      </c>
      <c r="Q416">
        <f>2*(Q$421-Q$422*($D416+0.5))*$C416-Q$423*$K416</f>
        <v>20954.371311441799</v>
      </c>
      <c r="R416" s="6">
        <f t="shared" si="86"/>
        <v>0.22868855819979217</v>
      </c>
      <c r="S416" s="4">
        <f t="shared" si="87"/>
        <v>5.2298456651499729E-2</v>
      </c>
    </row>
    <row r="417" spans="1:19" x14ac:dyDescent="0.25">
      <c r="A417" s="6">
        <v>21110.400000000001</v>
      </c>
      <c r="B417">
        <v>0</v>
      </c>
      <c r="C417">
        <f t="shared" si="78"/>
        <v>1</v>
      </c>
      <c r="D417">
        <v>0</v>
      </c>
      <c r="E417">
        <f t="shared" si="81"/>
        <v>21125.433334155205</v>
      </c>
      <c r="F417" s="6">
        <f t="shared" si="79"/>
        <v>-15.033334155203192</v>
      </c>
      <c r="G417" s="4">
        <f t="shared" si="80"/>
        <v>226.00113582199887</v>
      </c>
      <c r="I417">
        <v>1.5</v>
      </c>
      <c r="J417">
        <v>2.5</v>
      </c>
      <c r="K417" s="22">
        <f t="shared" si="82"/>
        <v>0.05</v>
      </c>
      <c r="M417">
        <f t="shared" si="83"/>
        <v>21110.276639343785</v>
      </c>
      <c r="N417" s="6">
        <f t="shared" si="84"/>
        <v>0.12336065621639136</v>
      </c>
      <c r="O417" s="4">
        <f t="shared" si="85"/>
        <v>1.5217851502138696E-2</v>
      </c>
      <c r="Q417">
        <f>2*(Q$421-Q$422*($D417+0.5))*$C417-Q$424*$K417</f>
        <v>21110.281967177652</v>
      </c>
      <c r="R417" s="6">
        <f t="shared" si="86"/>
        <v>0.11803282234905055</v>
      </c>
      <c r="S417" s="4">
        <f t="shared" si="87"/>
        <v>1.3931747151682527E-2</v>
      </c>
    </row>
    <row r="418" spans="1:19" x14ac:dyDescent="0.25">
      <c r="A418" s="6">
        <v>21181.7</v>
      </c>
      <c r="B418">
        <v>0</v>
      </c>
      <c r="C418">
        <f t="shared" si="78"/>
        <v>1</v>
      </c>
      <c r="D418">
        <v>1</v>
      </c>
      <c r="E418">
        <f t="shared" si="81"/>
        <v>20969.533334236559</v>
      </c>
      <c r="F418" s="6">
        <f t="shared" si="79"/>
        <v>212.16666576344142</v>
      </c>
      <c r="G418" s="4">
        <f t="shared" si="80"/>
        <v>45014.694061175862</v>
      </c>
      <c r="I418">
        <v>1.5</v>
      </c>
      <c r="J418">
        <v>1.5</v>
      </c>
      <c r="K418" s="22">
        <f t="shared" si="82"/>
        <v>-0.2</v>
      </c>
      <c r="M418">
        <f t="shared" si="83"/>
        <v>21181.727049179655</v>
      </c>
      <c r="N418" s="6">
        <f t="shared" si="84"/>
        <v>-2.7049179654568434E-2</v>
      </c>
      <c r="O418" s="4">
        <f t="shared" si="85"/>
        <v>7.3165811998511889E-4</v>
      </c>
      <c r="Q418">
        <f>2*(Q$421-Q$422*($D418+0.5))*$C418-Q$423*$K418</f>
        <v>21181.801639187881</v>
      </c>
      <c r="R418" s="6">
        <f t="shared" si="86"/>
        <v>-0.10163918788020965</v>
      </c>
      <c r="S418" s="4">
        <f t="shared" si="87"/>
        <v>1.0330524512948556E-2</v>
      </c>
    </row>
    <row r="419" spans="1:19" x14ac:dyDescent="0.25">
      <c r="A419" s="6">
        <v>21337.5</v>
      </c>
      <c r="B419">
        <v>0</v>
      </c>
      <c r="C419">
        <f t="shared" si="78"/>
        <v>1</v>
      </c>
      <c r="D419">
        <v>0</v>
      </c>
      <c r="E419">
        <f t="shared" si="81"/>
        <v>21125.433334155205</v>
      </c>
      <c r="F419" s="6">
        <f t="shared" si="79"/>
        <v>212.06666584479535</v>
      </c>
      <c r="G419" s="4">
        <f t="shared" si="80"/>
        <v>44972.270762528089</v>
      </c>
      <c r="I419">
        <v>1.5</v>
      </c>
      <c r="J419">
        <v>1.5</v>
      </c>
      <c r="K419" s="22">
        <f t="shared" si="82"/>
        <v>-0.2</v>
      </c>
      <c r="M419">
        <f t="shared" si="83"/>
        <v>21337.62704917942</v>
      </c>
      <c r="N419" s="6">
        <f t="shared" si="84"/>
        <v>-0.1270491794202826</v>
      </c>
      <c r="O419" s="4">
        <f t="shared" si="85"/>
        <v>1.6141493991367158E-2</v>
      </c>
      <c r="Q419">
        <f>2*(Q$421-Q$422*($D419+0.5))*$C419-Q$424*$K419</f>
        <v>21337.55245885739</v>
      </c>
      <c r="R419" s="6">
        <f t="shared" si="86"/>
        <v>-5.2458857389865443E-2</v>
      </c>
      <c r="S419" s="4">
        <f t="shared" si="87"/>
        <v>2.75193171865024E-3</v>
      </c>
    </row>
    <row r="420" spans="1:19" x14ac:dyDescent="0.25">
      <c r="G420" s="4">
        <f>SUM(G414:G419)</f>
        <v>168159.09333333332</v>
      </c>
      <c r="O420" s="4">
        <f>SUM(O414:O419)</f>
        <v>0.12053278688521191</v>
      </c>
      <c r="S420" s="4">
        <f>SUM(S414:S419)</f>
        <v>9.9754098359130836E-2</v>
      </c>
    </row>
    <row r="421" spans="1:19" ht="18" x14ac:dyDescent="0.35">
      <c r="A421" t="s">
        <v>46</v>
      </c>
      <c r="E421">
        <v>10601.691667057265</v>
      </c>
      <c r="M421">
        <v>10616.848360655398</v>
      </c>
      <c r="Q421">
        <v>10616.837704887446</v>
      </c>
    </row>
    <row r="422" spans="1:19" ht="18" x14ac:dyDescent="0.35">
      <c r="A422" t="s">
        <v>47</v>
      </c>
      <c r="E422">
        <v>77.949999959323179</v>
      </c>
      <c r="M422">
        <v>77.949999999883161</v>
      </c>
      <c r="Q422">
        <v>77.939344261293257</v>
      </c>
    </row>
    <row r="423" spans="1:19" x14ac:dyDescent="0.25">
      <c r="A423" s="6" t="s">
        <v>48</v>
      </c>
      <c r="M423">
        <v>909.40163934254451</v>
      </c>
      <c r="P423" t="s">
        <v>53</v>
      </c>
      <c r="Q423">
        <v>909.72131098434113</v>
      </c>
    </row>
    <row r="424" spans="1:19" x14ac:dyDescent="0.25">
      <c r="A424" s="6"/>
      <c r="P424" t="s">
        <v>54</v>
      </c>
      <c r="Q424">
        <v>909.08196671895473</v>
      </c>
    </row>
    <row r="425" spans="1:19" x14ac:dyDescent="0.25">
      <c r="A425" s="6"/>
    </row>
    <row r="426" spans="1:19" x14ac:dyDescent="0.25">
      <c r="A426" s="6" t="s">
        <v>51</v>
      </c>
      <c r="B426">
        <v>1.0048138792208254</v>
      </c>
    </row>
    <row r="427" spans="1:19" ht="18" x14ac:dyDescent="0.35">
      <c r="A427" t="s">
        <v>50</v>
      </c>
      <c r="E427">
        <f>E408/E421</f>
        <v>1.0045299374331194</v>
      </c>
      <c r="M427">
        <f>M408/M421</f>
        <v>1.0048061817404219</v>
      </c>
      <c r="Q427">
        <f>Q408/Q421</f>
        <v>1.0048049255575895</v>
      </c>
    </row>
  </sheetData>
  <sortState ref="A14:A25">
    <sortCondition ref="A14"/>
  </sortState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80"/>
  <sheetViews>
    <sheetView workbookViewId="0">
      <selection activeCell="A3" sqref="A3"/>
    </sheetView>
  </sheetViews>
  <sheetFormatPr defaultRowHeight="15" x14ac:dyDescent="0.25"/>
  <sheetData>
    <row r="3" spans="1:1" x14ac:dyDescent="0.25">
      <c r="A3">
        <v>703.10000000000218</v>
      </c>
    </row>
    <row r="4" spans="1:1" x14ac:dyDescent="0.25">
      <c r="A4">
        <v>646.5</v>
      </c>
    </row>
    <row r="5" spans="1:1" x14ac:dyDescent="0.25">
      <c r="A5">
        <v>547</v>
      </c>
    </row>
    <row r="6" spans="1:1" x14ac:dyDescent="0.25">
      <c r="A6">
        <v>520.80000000000291</v>
      </c>
    </row>
    <row r="7" spans="1:1" x14ac:dyDescent="0.25">
      <c r="A7">
        <v>489.90000000000146</v>
      </c>
    </row>
    <row r="8" spans="1:1" x14ac:dyDescent="0.25">
      <c r="A8">
        <v>429.80000000000291</v>
      </c>
    </row>
    <row r="9" spans="1:1" x14ac:dyDescent="0.25">
      <c r="A9">
        <v>365</v>
      </c>
    </row>
    <row r="10" spans="1:1" x14ac:dyDescent="0.25">
      <c r="A10">
        <v>293.70000000000073</v>
      </c>
    </row>
    <row r="11" spans="1:1" x14ac:dyDescent="0.25">
      <c r="A11">
        <v>272.80000000000291</v>
      </c>
    </row>
    <row r="12" spans="1:1" x14ac:dyDescent="0.25">
      <c r="A12">
        <v>156</v>
      </c>
    </row>
    <row r="13" spans="1:1" x14ac:dyDescent="0.25">
      <c r="A13">
        <v>137.90000000000146</v>
      </c>
    </row>
    <row r="14" spans="1:1" x14ac:dyDescent="0.25">
      <c r="A14">
        <v>0</v>
      </c>
    </row>
    <row r="15" spans="1:1" x14ac:dyDescent="0.25">
      <c r="A15">
        <v>565.20000000000073</v>
      </c>
    </row>
    <row r="16" spans="1:1" x14ac:dyDescent="0.25">
      <c r="A16">
        <v>508.59999999999854</v>
      </c>
    </row>
    <row r="17" spans="1:1" x14ac:dyDescent="0.25">
      <c r="A17">
        <v>409.09999999999854</v>
      </c>
    </row>
    <row r="18" spans="1:1" x14ac:dyDescent="0.25">
      <c r="A18">
        <v>382.90000000000146</v>
      </c>
    </row>
    <row r="19" spans="1:1" x14ac:dyDescent="0.25">
      <c r="A19">
        <v>352</v>
      </c>
    </row>
    <row r="20" spans="1:1" x14ac:dyDescent="0.25">
      <c r="A20">
        <v>291.90000000000146</v>
      </c>
    </row>
    <row r="21" spans="1:1" x14ac:dyDescent="0.25">
      <c r="A21">
        <v>227.09999999999854</v>
      </c>
    </row>
    <row r="22" spans="1:1" x14ac:dyDescent="0.25">
      <c r="A22">
        <v>155.79999999999927</v>
      </c>
    </row>
    <row r="23" spans="1:1" x14ac:dyDescent="0.25">
      <c r="A23">
        <v>134.90000000000146</v>
      </c>
    </row>
    <row r="24" spans="1:1" x14ac:dyDescent="0.25">
      <c r="A24">
        <v>18.099999999998545</v>
      </c>
    </row>
    <row r="25" spans="1:1" x14ac:dyDescent="0.25">
      <c r="A25">
        <v>0</v>
      </c>
    </row>
    <row r="26" spans="1:1" x14ac:dyDescent="0.25">
      <c r="A26">
        <v>547.10000000000218</v>
      </c>
    </row>
    <row r="27" spans="1:1" x14ac:dyDescent="0.25">
      <c r="A27">
        <v>490.5</v>
      </c>
    </row>
    <row r="28" spans="1:1" x14ac:dyDescent="0.25">
      <c r="A28">
        <v>391</v>
      </c>
    </row>
    <row r="29" spans="1:1" x14ac:dyDescent="0.25">
      <c r="A29">
        <v>364.80000000000291</v>
      </c>
    </row>
    <row r="30" spans="1:1" x14ac:dyDescent="0.25">
      <c r="A30">
        <v>333.90000000000146</v>
      </c>
    </row>
    <row r="31" spans="1:1" x14ac:dyDescent="0.25">
      <c r="A31">
        <v>273.80000000000291</v>
      </c>
    </row>
    <row r="32" spans="1:1" x14ac:dyDescent="0.25">
      <c r="A32">
        <v>209</v>
      </c>
    </row>
    <row r="33" spans="1:1" x14ac:dyDescent="0.25">
      <c r="A33">
        <v>137.70000000000073</v>
      </c>
    </row>
    <row r="34" spans="1:1" x14ac:dyDescent="0.25">
      <c r="A34">
        <v>116.80000000000291</v>
      </c>
    </row>
    <row r="35" spans="1:1" x14ac:dyDescent="0.25">
      <c r="A35">
        <v>0</v>
      </c>
    </row>
    <row r="36" spans="1:1" x14ac:dyDescent="0.25">
      <c r="A36">
        <v>430.29999999999927</v>
      </c>
    </row>
    <row r="37" spans="1:1" x14ac:dyDescent="0.25">
      <c r="A37">
        <v>373.69999999999709</v>
      </c>
    </row>
    <row r="38" spans="1:1" x14ac:dyDescent="0.25">
      <c r="A38">
        <v>274.19999999999709</v>
      </c>
    </row>
    <row r="39" spans="1:1" x14ac:dyDescent="0.25">
      <c r="A39">
        <v>248</v>
      </c>
    </row>
    <row r="40" spans="1:1" x14ac:dyDescent="0.25">
      <c r="A40">
        <v>217.09999999999854</v>
      </c>
    </row>
    <row r="41" spans="1:1" x14ac:dyDescent="0.25">
      <c r="A41">
        <v>157</v>
      </c>
    </row>
    <row r="42" spans="1:1" x14ac:dyDescent="0.25">
      <c r="A42">
        <v>92.19999999999709</v>
      </c>
    </row>
    <row r="43" spans="1:1" x14ac:dyDescent="0.25">
      <c r="A43">
        <v>20.899999999997817</v>
      </c>
    </row>
    <row r="44" spans="1:1" x14ac:dyDescent="0.25">
      <c r="A44">
        <v>0</v>
      </c>
    </row>
    <row r="45" spans="1:1" x14ac:dyDescent="0.25">
      <c r="A45">
        <v>409.40000000000146</v>
      </c>
    </row>
    <row r="46" spans="1:1" x14ac:dyDescent="0.25">
      <c r="A46">
        <v>352.79999999999927</v>
      </c>
    </row>
    <row r="47" spans="1:1" x14ac:dyDescent="0.25">
      <c r="A47">
        <v>253.29999999999927</v>
      </c>
    </row>
    <row r="48" spans="1:1" x14ac:dyDescent="0.25">
      <c r="A48">
        <v>227.10000000000218</v>
      </c>
    </row>
    <row r="49" spans="1:1" x14ac:dyDescent="0.25">
      <c r="A49">
        <v>196.20000000000073</v>
      </c>
    </row>
    <row r="50" spans="1:1" x14ac:dyDescent="0.25">
      <c r="A50">
        <v>136.10000000000218</v>
      </c>
    </row>
    <row r="51" spans="1:1" x14ac:dyDescent="0.25">
      <c r="A51">
        <v>71.299999999999272</v>
      </c>
    </row>
    <row r="52" spans="1:1" x14ac:dyDescent="0.25">
      <c r="A52">
        <v>0</v>
      </c>
    </row>
    <row r="53" spans="1:1" x14ac:dyDescent="0.25">
      <c r="A53">
        <v>338.10000000000218</v>
      </c>
    </row>
    <row r="54" spans="1:1" x14ac:dyDescent="0.25">
      <c r="A54">
        <v>281.5</v>
      </c>
    </row>
    <row r="55" spans="1:1" x14ac:dyDescent="0.25">
      <c r="A55">
        <v>182</v>
      </c>
    </row>
    <row r="56" spans="1:1" x14ac:dyDescent="0.25">
      <c r="A56">
        <v>155.80000000000291</v>
      </c>
    </row>
    <row r="57" spans="1:1" x14ac:dyDescent="0.25">
      <c r="A57">
        <v>124.90000000000146</v>
      </c>
    </row>
    <row r="58" spans="1:1" x14ac:dyDescent="0.25">
      <c r="A58">
        <v>64.80000000000291</v>
      </c>
    </row>
    <row r="59" spans="1:1" x14ac:dyDescent="0.25">
      <c r="A59">
        <v>0</v>
      </c>
    </row>
    <row r="60" spans="1:1" x14ac:dyDescent="0.25">
      <c r="A60">
        <v>273.29999999999927</v>
      </c>
    </row>
    <row r="61" spans="1:1" x14ac:dyDescent="0.25">
      <c r="A61">
        <v>216.69999999999709</v>
      </c>
    </row>
    <row r="62" spans="1:1" x14ac:dyDescent="0.25">
      <c r="A62">
        <v>117.19999999999709</v>
      </c>
    </row>
    <row r="63" spans="1:1" x14ac:dyDescent="0.25">
      <c r="A63">
        <v>91</v>
      </c>
    </row>
    <row r="64" spans="1:1" x14ac:dyDescent="0.25">
      <c r="A64">
        <v>60.099999999998545</v>
      </c>
    </row>
    <row r="65" spans="1:1" x14ac:dyDescent="0.25">
      <c r="A65">
        <v>0</v>
      </c>
    </row>
    <row r="66" spans="1:1" x14ac:dyDescent="0.25">
      <c r="A66">
        <v>213.20000000000073</v>
      </c>
    </row>
    <row r="67" spans="1:1" x14ac:dyDescent="0.25">
      <c r="A67">
        <v>156.59999999999854</v>
      </c>
    </row>
    <row r="68" spans="1:1" x14ac:dyDescent="0.25">
      <c r="A68">
        <v>57.099999999998545</v>
      </c>
    </row>
    <row r="69" spans="1:1" x14ac:dyDescent="0.25">
      <c r="A69">
        <v>30.900000000001455</v>
      </c>
    </row>
    <row r="70" spans="1:1" x14ac:dyDescent="0.25">
      <c r="A70">
        <v>0</v>
      </c>
    </row>
    <row r="71" spans="1:1" x14ac:dyDescent="0.25">
      <c r="A71">
        <v>182.29999999999927</v>
      </c>
    </row>
    <row r="72" spans="1:1" x14ac:dyDescent="0.25">
      <c r="A72">
        <v>125.69999999999709</v>
      </c>
    </row>
    <row r="73" spans="1:1" x14ac:dyDescent="0.25">
      <c r="A73">
        <v>26.19999999999709</v>
      </c>
    </row>
    <row r="74" spans="1:1" x14ac:dyDescent="0.25">
      <c r="A74">
        <v>0</v>
      </c>
    </row>
    <row r="75" spans="1:1" x14ac:dyDescent="0.25">
      <c r="A75">
        <v>156.10000000000218</v>
      </c>
    </row>
    <row r="76" spans="1:1" x14ac:dyDescent="0.25">
      <c r="A76">
        <v>99.5</v>
      </c>
    </row>
    <row r="77" spans="1:1" x14ac:dyDescent="0.25">
      <c r="A77">
        <v>0</v>
      </c>
    </row>
    <row r="78" spans="1:1" x14ac:dyDescent="0.25">
      <c r="A78">
        <v>56.600000000002183</v>
      </c>
    </row>
    <row r="79" spans="1:1" x14ac:dyDescent="0.25">
      <c r="A79">
        <v>0</v>
      </c>
    </row>
    <row r="80" spans="1:1" x14ac:dyDescent="0.25">
      <c r="A80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80"/>
  <sheetViews>
    <sheetView topLeftCell="A2" workbookViewId="0">
      <selection activeCell="O188" sqref="O188"/>
    </sheetView>
  </sheetViews>
  <sheetFormatPr defaultRowHeight="15" x14ac:dyDescent="0.25"/>
  <sheetData>
    <row r="3" spans="1:1" x14ac:dyDescent="0.25">
      <c r="A3">
        <v>1.0338479609865061</v>
      </c>
    </row>
    <row r="4" spans="1:1" x14ac:dyDescent="0.25">
      <c r="A4">
        <v>1.0310386050151472</v>
      </c>
    </row>
    <row r="5" spans="1:1" x14ac:dyDescent="0.25">
      <c r="A5">
        <v>1.0261367328606104</v>
      </c>
    </row>
    <row r="6" spans="1:1" x14ac:dyDescent="0.25">
      <c r="A6">
        <v>1.0248537314002655</v>
      </c>
    </row>
    <row r="7" spans="1:1" x14ac:dyDescent="0.25">
      <c r="A7">
        <v>1.023344690381454</v>
      </c>
    </row>
    <row r="8" spans="1:1" x14ac:dyDescent="0.25">
      <c r="A8">
        <v>1.0204223210552326</v>
      </c>
    </row>
    <row r="9" spans="1:1" x14ac:dyDescent="0.25">
      <c r="A9">
        <v>1.0172900560860998</v>
      </c>
    </row>
    <row r="10" spans="1:1" x14ac:dyDescent="0.25">
      <c r="A10">
        <v>1.013865742598564</v>
      </c>
    </row>
    <row r="11" spans="1:1" x14ac:dyDescent="0.25">
      <c r="A11">
        <v>1.0128663465801366</v>
      </c>
    </row>
    <row r="12" spans="1:1" x14ac:dyDescent="0.25">
      <c r="A12">
        <v>1.0073172790979108</v>
      </c>
    </row>
    <row r="13" spans="1:1" x14ac:dyDescent="0.25">
      <c r="A13">
        <v>1.0064628002343292</v>
      </c>
    </row>
    <row r="14" spans="1:1" x14ac:dyDescent="0.25">
      <c r="A14">
        <v>1</v>
      </c>
    </row>
    <row r="15" spans="1:1" x14ac:dyDescent="0.25">
      <c r="A15">
        <v>1.0272093124016117</v>
      </c>
    </row>
    <row r="16" spans="1:1" x14ac:dyDescent="0.25">
      <c r="A16">
        <v>1.0244179961495805</v>
      </c>
    </row>
    <row r="17" spans="1:1" x14ac:dyDescent="0.25">
      <c r="A17">
        <v>1.0195476003899007</v>
      </c>
    </row>
    <row r="18" spans="1:1" x14ac:dyDescent="0.25">
      <c r="A18">
        <v>1.0182728374676682</v>
      </c>
    </row>
    <row r="19" spans="1:1" x14ac:dyDescent="0.25">
      <c r="A19">
        <v>1.0167734864549332</v>
      </c>
    </row>
    <row r="20" spans="1:1" x14ac:dyDescent="0.25">
      <c r="A20">
        <v>1.0138698825407686</v>
      </c>
    </row>
    <row r="21" spans="1:1" x14ac:dyDescent="0.25">
      <c r="A21">
        <v>1.0107577307867213</v>
      </c>
    </row>
    <row r="22" spans="1:1" x14ac:dyDescent="0.25">
      <c r="A22">
        <v>1.007355405845612</v>
      </c>
    </row>
    <row r="23" spans="1:1" x14ac:dyDescent="0.25">
      <c r="A23">
        <v>1.0063624272494884</v>
      </c>
    </row>
    <row r="24" spans="1:1" x14ac:dyDescent="0.25">
      <c r="A24">
        <v>1.0008489919978985</v>
      </c>
    </row>
    <row r="25" spans="1:1" x14ac:dyDescent="0.25">
      <c r="A25">
        <v>1</v>
      </c>
    </row>
    <row r="26" spans="1:1" x14ac:dyDescent="0.25">
      <c r="A26">
        <v>1.0263379596866982</v>
      </c>
    </row>
    <row r="27" spans="1:1" x14ac:dyDescent="0.25">
      <c r="A27">
        <v>1.0235490112295897</v>
      </c>
    </row>
    <row r="28" spans="1:1" x14ac:dyDescent="0.25">
      <c r="A28">
        <v>1.0186827468893944</v>
      </c>
    </row>
    <row r="29" spans="1:1" x14ac:dyDescent="0.25">
      <c r="A29">
        <v>1.0174090653126284</v>
      </c>
    </row>
    <row r="30" spans="1:1" x14ac:dyDescent="0.25">
      <c r="A30">
        <v>1.0159109861571085</v>
      </c>
    </row>
    <row r="31" spans="1:1" x14ac:dyDescent="0.25">
      <c r="A31">
        <v>1.0130098452883265</v>
      </c>
    </row>
    <row r="32" spans="1:1" x14ac:dyDescent="0.25">
      <c r="A32">
        <v>1.0099003334849175</v>
      </c>
    </row>
    <row r="33" spans="1:1" x14ac:dyDescent="0.25">
      <c r="A33">
        <v>1.0065008946401848</v>
      </c>
    </row>
    <row r="34" spans="1:1" x14ac:dyDescent="0.25">
      <c r="A34">
        <v>1.0055087583598239</v>
      </c>
    </row>
    <row r="35" spans="1:1" x14ac:dyDescent="0.25">
      <c r="A35">
        <v>1</v>
      </c>
    </row>
    <row r="36" spans="1:1" x14ac:dyDescent="0.25">
      <c r="A36">
        <v>1.0207150869186368</v>
      </c>
    </row>
    <row r="37" spans="1:1" x14ac:dyDescent="0.25">
      <c r="A37">
        <v>1.017941417933736</v>
      </c>
    </row>
    <row r="38" spans="1:1" x14ac:dyDescent="0.25">
      <c r="A38">
        <v>1.0131018138032528</v>
      </c>
    </row>
    <row r="39" spans="1:1" x14ac:dyDescent="0.25">
      <c r="A39">
        <v>1.0118351101906025</v>
      </c>
    </row>
    <row r="40" spans="1:1" x14ac:dyDescent="0.25">
      <c r="A40">
        <v>1.0103452383788807</v>
      </c>
    </row>
    <row r="41" spans="1:1" x14ac:dyDescent="0.25">
      <c r="A41">
        <v>1.0074599916372069</v>
      </c>
    </row>
    <row r="42" spans="1:1" x14ac:dyDescent="0.25">
      <c r="A42">
        <v>1.0043675155373653</v>
      </c>
    </row>
    <row r="43" spans="1:1" x14ac:dyDescent="0.25">
      <c r="A43">
        <v>1.0009867007841673</v>
      </c>
    </row>
    <row r="44" spans="1:1" x14ac:dyDescent="0.25">
      <c r="A44">
        <v>1</v>
      </c>
    </row>
    <row r="45" spans="1:1" x14ac:dyDescent="0.25">
      <c r="A45">
        <v>1.0197089393085985</v>
      </c>
    </row>
    <row r="46" spans="1:1" x14ac:dyDescent="0.25">
      <c r="A46">
        <v>1.0169380044073379</v>
      </c>
    </row>
    <row r="47" spans="1:1" x14ac:dyDescent="0.25">
      <c r="A47">
        <v>1.0121031708109554</v>
      </c>
    </row>
    <row r="48" spans="1:1" x14ac:dyDescent="0.25">
      <c r="A48">
        <v>1.0108377158237334</v>
      </c>
    </row>
    <row r="49" spans="1:1" x14ac:dyDescent="0.25">
      <c r="A49">
        <v>1.009349312620619</v>
      </c>
    </row>
    <row r="50" spans="1:1" x14ac:dyDescent="0.25">
      <c r="A50">
        <v>1.0064669099479226</v>
      </c>
    </row>
    <row r="51" spans="1:1" x14ac:dyDescent="0.25">
      <c r="A51">
        <v>1.0033774821888737</v>
      </c>
    </row>
    <row r="52" spans="1:1" x14ac:dyDescent="0.25">
      <c r="A52">
        <v>1</v>
      </c>
    </row>
    <row r="53" spans="1:1" x14ac:dyDescent="0.25">
      <c r="A53">
        <v>1.0162764835863145</v>
      </c>
    </row>
    <row r="54" spans="1:1" x14ac:dyDescent="0.25">
      <c r="A54">
        <v>1.0135148759656054</v>
      </c>
    </row>
    <row r="55" spans="1:1" x14ac:dyDescent="0.25">
      <c r="A55">
        <v>1.0086963169664189</v>
      </c>
    </row>
    <row r="56" spans="1:1" x14ac:dyDescent="0.25">
      <c r="A56">
        <v>1.0074351216439352</v>
      </c>
    </row>
    <row r="57" spans="1:1" x14ac:dyDescent="0.25">
      <c r="A57">
        <v>1.0059517285744919</v>
      </c>
    </row>
    <row r="58" spans="1:1" x14ac:dyDescent="0.25">
      <c r="A58">
        <v>1.0030790283954842</v>
      </c>
    </row>
    <row r="59" spans="1:1" x14ac:dyDescent="0.25">
      <c r="A59">
        <v>1</v>
      </c>
    </row>
    <row r="60" spans="1:1" x14ac:dyDescent="0.25">
      <c r="A60">
        <v>1.0131569445848558</v>
      </c>
    </row>
    <row r="61" spans="1:1" x14ac:dyDescent="0.25">
      <c r="A61">
        <v>1.0104038139316045</v>
      </c>
    </row>
    <row r="62" spans="1:1" x14ac:dyDescent="0.25">
      <c r="A62">
        <v>1.0056000458706829</v>
      </c>
    </row>
    <row r="63" spans="1:1" x14ac:dyDescent="0.25">
      <c r="A63">
        <v>1.0043427218844549</v>
      </c>
    </row>
    <row r="64" spans="1:1" x14ac:dyDescent="0.25">
      <c r="A64">
        <v>1.0028638822043792</v>
      </c>
    </row>
    <row r="65" spans="1:1" x14ac:dyDescent="0.25">
      <c r="A65">
        <v>1</v>
      </c>
    </row>
    <row r="66" spans="1:1" x14ac:dyDescent="0.25">
      <c r="A66">
        <v>1.0102636684430708</v>
      </c>
    </row>
    <row r="67" spans="1:1" x14ac:dyDescent="0.25">
      <c r="A67">
        <v>1.007518399915502</v>
      </c>
    </row>
    <row r="68" spans="1:1" x14ac:dyDescent="0.25">
      <c r="A68">
        <v>1.0027283499933104</v>
      </c>
    </row>
    <row r="69" spans="1:1" x14ac:dyDescent="0.25">
      <c r="A69">
        <v>1.0014746165519743</v>
      </c>
    </row>
    <row r="70" spans="1:1" x14ac:dyDescent="0.25">
      <c r="A70">
        <v>1</v>
      </c>
    </row>
    <row r="71" spans="1:1" x14ac:dyDescent="0.25">
      <c r="A71">
        <v>1.0087761104933011</v>
      </c>
    </row>
    <row r="72" spans="1:1" x14ac:dyDescent="0.25">
      <c r="A72">
        <v>1.0060348842233626</v>
      </c>
    </row>
    <row r="73" spans="1:1" x14ac:dyDescent="0.25">
      <c r="A73">
        <v>1.0012518873874734</v>
      </c>
    </row>
    <row r="74" spans="1:1" x14ac:dyDescent="0.25">
      <c r="A74">
        <v>1</v>
      </c>
    </row>
    <row r="75" spans="1:1" x14ac:dyDescent="0.25">
      <c r="A75">
        <v>1.0075148154032054</v>
      </c>
    </row>
    <row r="76" spans="1:1" x14ac:dyDescent="0.25">
      <c r="A76">
        <v>1.0047770165491217</v>
      </c>
    </row>
    <row r="77" spans="1:1" x14ac:dyDescent="0.25">
      <c r="A77">
        <v>1</v>
      </c>
    </row>
    <row r="78" spans="1:1" x14ac:dyDescent="0.25">
      <c r="A78">
        <v>1.0027247825228791</v>
      </c>
    </row>
    <row r="79" spans="1:1" x14ac:dyDescent="0.25">
      <c r="A79">
        <v>1</v>
      </c>
    </row>
    <row r="80" spans="1:1" x14ac:dyDescent="0.25">
      <c r="A80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Microwave</vt:lpstr>
      <vt:lpstr>Difference Analysis</vt:lpstr>
      <vt:lpstr>Ratio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2023-02-05T00:37:55Z</dcterms:modified>
</cp:coreProperties>
</file>