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Current Research\Steinhatchee 2A\Supplemental files\"/>
    </mc:Choice>
  </mc:AlternateContent>
  <xr:revisionPtr revIDLastSave="0" documentId="8_{6BDE0F22-0B31-4ADD-98AC-E06BBDE7942F}" xr6:coauthVersionLast="47" xr6:coauthVersionMax="47" xr10:uidLastSave="{00000000-0000-0000-0000-000000000000}"/>
  <bookViews>
    <workbookView xWindow="18105" yWindow="-20970" windowWidth="16560" windowHeight="20055" xr2:uid="{66290718-B344-4803-9142-EAC9F26347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4" i="1" l="1"/>
  <c r="N84" i="1"/>
  <c r="M84" i="1"/>
  <c r="L84" i="1"/>
  <c r="K84" i="1"/>
  <c r="J84" i="1"/>
  <c r="I84" i="1"/>
  <c r="H84" i="1"/>
  <c r="G84" i="1"/>
  <c r="O83" i="1"/>
  <c r="O87" i="1"/>
  <c r="O86" i="1"/>
  <c r="O85" i="1"/>
  <c r="O79" i="1"/>
  <c r="O78" i="1"/>
  <c r="O77" i="1"/>
  <c r="O76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70" i="1"/>
  <c r="O69" i="1"/>
  <c r="O68" i="1"/>
  <c r="O67" i="1"/>
  <c r="O66" i="1"/>
  <c r="O65" i="1"/>
  <c r="O64" i="1"/>
  <c r="O63" i="1"/>
  <c r="O62" i="1"/>
  <c r="H80" i="1"/>
  <c r="I80" i="1"/>
  <c r="J80" i="1"/>
  <c r="J81" i="1" s="1"/>
  <c r="K80" i="1"/>
  <c r="L80" i="1"/>
  <c r="M80" i="1"/>
  <c r="N80" i="1"/>
  <c r="G80" i="1"/>
  <c r="H79" i="1"/>
  <c r="I79" i="1"/>
  <c r="J79" i="1"/>
  <c r="K79" i="1"/>
  <c r="L79" i="1"/>
  <c r="M79" i="1"/>
  <c r="N79" i="1"/>
  <c r="G79" i="1"/>
  <c r="H78" i="1"/>
  <c r="I78" i="1"/>
  <c r="J78" i="1"/>
  <c r="K78" i="1"/>
  <c r="L78" i="1"/>
  <c r="M78" i="1"/>
  <c r="N78" i="1"/>
  <c r="G78" i="1"/>
  <c r="H77" i="1"/>
  <c r="I77" i="1"/>
  <c r="J77" i="1"/>
  <c r="K77" i="1"/>
  <c r="L77" i="1"/>
  <c r="M77" i="1"/>
  <c r="N77" i="1"/>
  <c r="G77" i="1"/>
  <c r="H76" i="1"/>
  <c r="I76" i="1"/>
  <c r="J76" i="1"/>
  <c r="K76" i="1"/>
  <c r="L76" i="1"/>
  <c r="M76" i="1"/>
  <c r="N76" i="1"/>
  <c r="G76" i="1"/>
  <c r="H88" i="1"/>
  <c r="I88" i="1"/>
  <c r="J88" i="1"/>
  <c r="J89" i="1" s="1"/>
  <c r="K88" i="1"/>
  <c r="L88" i="1"/>
  <c r="M88" i="1"/>
  <c r="N88" i="1"/>
  <c r="G88" i="1"/>
  <c r="H87" i="1"/>
  <c r="I87" i="1"/>
  <c r="J87" i="1"/>
  <c r="K87" i="1"/>
  <c r="L87" i="1"/>
  <c r="M87" i="1"/>
  <c r="N87" i="1"/>
  <c r="G87" i="1"/>
  <c r="H86" i="1"/>
  <c r="I86" i="1"/>
  <c r="J86" i="1"/>
  <c r="K86" i="1"/>
  <c r="L86" i="1"/>
  <c r="M86" i="1"/>
  <c r="N86" i="1"/>
  <c r="G86" i="1"/>
  <c r="H85" i="1"/>
  <c r="I85" i="1"/>
  <c r="J85" i="1"/>
  <c r="K85" i="1"/>
  <c r="L85" i="1"/>
  <c r="M85" i="1"/>
  <c r="N85" i="1"/>
  <c r="G85" i="1"/>
  <c r="H82" i="1"/>
  <c r="I82" i="1"/>
  <c r="J82" i="1"/>
  <c r="K82" i="1"/>
  <c r="L82" i="1"/>
  <c r="M82" i="1"/>
  <c r="N82" i="1"/>
  <c r="G82" i="1"/>
  <c r="G81" i="1" l="1"/>
  <c r="H89" i="1"/>
  <c r="N81" i="1"/>
  <c r="G89" i="1"/>
  <c r="M81" i="1"/>
  <c r="L81" i="1"/>
  <c r="N89" i="1"/>
  <c r="K81" i="1"/>
  <c r="M89" i="1"/>
  <c r="L89" i="1"/>
  <c r="I81" i="1"/>
  <c r="K89" i="1"/>
  <c r="H81" i="1"/>
  <c r="I89" i="1"/>
</calcChain>
</file>

<file path=xl/sharedStrings.xml><?xml version="1.0" encoding="utf-8"?>
<sst xmlns="http://schemas.openxmlformats.org/spreadsheetml/2006/main" count="454" uniqueCount="123">
  <si>
    <t>TAXON</t>
  </si>
  <si>
    <t>CATALOG NUMBER</t>
  </si>
  <si>
    <t>LOCALITY</t>
  </si>
  <si>
    <t>AGE</t>
  </si>
  <si>
    <t>Haile 7C</t>
  </si>
  <si>
    <t>Haile 7G</t>
  </si>
  <si>
    <t>Rock Springs</t>
  </si>
  <si>
    <t>STR 2A</t>
  </si>
  <si>
    <t>UF/VP</t>
  </si>
  <si>
    <t>Vertebrate Paleontology Division, Florida Museum of Natural History, University of Florida, Gainesville</t>
  </si>
  <si>
    <t>UF/TRO 5000</t>
  </si>
  <si>
    <t>UF/TRO 31143</t>
  </si>
  <si>
    <t>UF/TRO 6673</t>
  </si>
  <si>
    <t>UF/TRO 32069</t>
  </si>
  <si>
    <t>UF/VP 217485</t>
  </si>
  <si>
    <t>UF/VP 137903</t>
  </si>
  <si>
    <t>UF/VP 9336</t>
  </si>
  <si>
    <t>UF/VP 15138</t>
  </si>
  <si>
    <t>UF/VP 15199</t>
  </si>
  <si>
    <t>UF/VP 322687</t>
  </si>
  <si>
    <t>UF/VP 455287</t>
  </si>
  <si>
    <t>UF/VP 224103</t>
  </si>
  <si>
    <t>UF/VP 333828</t>
  </si>
  <si>
    <t>UF/VP 298000</t>
  </si>
  <si>
    <t>UF/VP 125947</t>
  </si>
  <si>
    <t>UF/VP 548224</t>
  </si>
  <si>
    <t>UF/VP 24906</t>
  </si>
  <si>
    <t>UF/VP 24907</t>
  </si>
  <si>
    <t>UF/VP 20950</t>
  </si>
  <si>
    <t>UF/VP 24905</t>
  </si>
  <si>
    <t>UF/VP 20947</t>
  </si>
  <si>
    <t>UF/VP 224436</t>
  </si>
  <si>
    <t>UF/VP 83226</t>
  </si>
  <si>
    <t>UF/VP 142227</t>
  </si>
  <si>
    <t>UF/VP 243794</t>
  </si>
  <si>
    <t>UF/VP 262764</t>
  </si>
  <si>
    <t>UF/VP 309990</t>
  </si>
  <si>
    <t>UF/VP 310005</t>
  </si>
  <si>
    <t>UF/VP 223550</t>
  </si>
  <si>
    <t>UF/VP 223543</t>
  </si>
  <si>
    <t>UF/VP 309918</t>
  </si>
  <si>
    <t>UF/VP 248000</t>
  </si>
  <si>
    <t>UF/VP 310097</t>
  </si>
  <si>
    <t>UF/VP 248817</t>
  </si>
  <si>
    <t>UF/VP 285000</t>
  </si>
  <si>
    <t>UF/VP 278000</t>
  </si>
  <si>
    <t>UF/VP 290925</t>
  </si>
  <si>
    <t>UF/VP 223545</t>
  </si>
  <si>
    <t>UF/VP 275497</t>
  </si>
  <si>
    <t>UF/VP 248500</t>
  </si>
  <si>
    <t>UF/VP 243894</t>
  </si>
  <si>
    <t>UF/VP 223811</t>
  </si>
  <si>
    <t>UF/VP 223549</t>
  </si>
  <si>
    <t>UF/VP 223812</t>
  </si>
  <si>
    <t>UF/VP 165565</t>
  </si>
  <si>
    <t>UF/VP 125610</t>
  </si>
  <si>
    <t>UF/VP 333829</t>
  </si>
  <si>
    <t>UF/VP 333833</t>
  </si>
  <si>
    <t>UF/VP 333860</t>
  </si>
  <si>
    <t>UF/VP 333831</t>
  </si>
  <si>
    <t>UF/VP 333832</t>
  </si>
  <si>
    <t>Holmesina septentrionalis</t>
  </si>
  <si>
    <t>Aucilla River 1E</t>
  </si>
  <si>
    <t>Aucilla River</t>
  </si>
  <si>
    <t>Branford 1A</t>
  </si>
  <si>
    <t>Coleman 3B</t>
  </si>
  <si>
    <t>Oklawaha River</t>
  </si>
  <si>
    <t>Peace River 4</t>
  </si>
  <si>
    <t>Santa Fe River 1B</t>
  </si>
  <si>
    <t>Santa Fe River 1</t>
  </si>
  <si>
    <t>Withlacoochee 4</t>
  </si>
  <si>
    <t>Waccasassa River 6</t>
  </si>
  <si>
    <t>Wakulla River 1A</t>
  </si>
  <si>
    <t>Rancholabrean</t>
  </si>
  <si>
    <t>Ichetucknee River</t>
  </si>
  <si>
    <t>ELEMENT</t>
  </si>
  <si>
    <t>SIDE</t>
  </si>
  <si>
    <t>Left</t>
  </si>
  <si>
    <t>Right</t>
  </si>
  <si>
    <t>Astragalus</t>
  </si>
  <si>
    <t>Middle or Late Irvingtonian</t>
  </si>
  <si>
    <t>Greatest Length (mm)</t>
  </si>
  <si>
    <t>Proximal Articular Width (mm)</t>
  </si>
  <si>
    <t>Depth of Tibial Facet, Medial Side (mm)</t>
  </si>
  <si>
    <t>Distal Articular Width (mm)</t>
  </si>
  <si>
    <t>Width of Neck (mm)</t>
  </si>
  <si>
    <t>Greatest Diameter of Lateral Calanear Facet (mm)</t>
  </si>
  <si>
    <t>Greatest Diameter of Medial Calanear Facet (mm)</t>
  </si>
  <si>
    <t>Minimum Distance Between Calcanear Facets (mm)</t>
  </si>
  <si>
    <t>Holmesina floridanus</t>
  </si>
  <si>
    <t>Inglis 1A</t>
  </si>
  <si>
    <t>Inglis 1C</t>
  </si>
  <si>
    <t>Withlacoochee 1A</t>
  </si>
  <si>
    <t>Santa Fe River 2</t>
  </si>
  <si>
    <t>Haile 15A</t>
  </si>
  <si>
    <t>Suwanee River (near Sun Springs)</t>
  </si>
  <si>
    <t xml:space="preserve">Suwanee River  </t>
  </si>
  <si>
    <t>UF/TRO</t>
  </si>
  <si>
    <t xml:space="preserve">Timberland Research Organization Collection, now housed at the Florida Museum of Natural History </t>
  </si>
  <si>
    <r>
      <rPr>
        <sz val="11"/>
        <rFont val="Aptos Narrow"/>
        <family val="2"/>
        <scheme val="minor"/>
      </rPr>
      <t>cf.</t>
    </r>
    <r>
      <rPr>
        <i/>
        <sz val="11"/>
        <rFont val="Aptos Narrow"/>
        <family val="2"/>
        <scheme val="minor"/>
      </rPr>
      <t xml:space="preserve"> Holmesina septentrionalis</t>
    </r>
  </si>
  <si>
    <t>Sample Size</t>
  </si>
  <si>
    <t>Mean</t>
  </si>
  <si>
    <t>Standard Deviation</t>
  </si>
  <si>
    <t>Coeifficient of Variation</t>
  </si>
  <si>
    <t>Minimum</t>
  </si>
  <si>
    <t>Maximum</t>
  </si>
  <si>
    <r>
      <t xml:space="preserve">STR 2A </t>
    </r>
    <r>
      <rPr>
        <i/>
        <sz val="11"/>
        <color theme="1"/>
        <rFont val="Aptos Narrow"/>
        <family val="2"/>
        <scheme val="minor"/>
      </rPr>
      <t>Holmesina</t>
    </r>
  </si>
  <si>
    <t>AK 2</t>
  </si>
  <si>
    <t>AK 3</t>
  </si>
  <si>
    <t>AK 1</t>
  </si>
  <si>
    <t>AK</t>
  </si>
  <si>
    <t>Andreas Kerner Collection, Tuscon, Arizona</t>
  </si>
  <si>
    <t>Leisey Shell Pit 1A</t>
  </si>
  <si>
    <t>Supplemental Table 1. Data used for Table 2 and text.</t>
  </si>
  <si>
    <t>Blancan, early late</t>
  </si>
  <si>
    <t>Blancan, middle late</t>
  </si>
  <si>
    <t>Irvingtonian, late</t>
  </si>
  <si>
    <t>Blancan, latest</t>
  </si>
  <si>
    <t>Blancan or Irvingtonian</t>
  </si>
  <si>
    <t>UF/VP 559070</t>
  </si>
  <si>
    <t>Peace River</t>
  </si>
  <si>
    <t>Ratio Medial to Lateral Calcanear Facets (%)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</si>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</sst>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10" fontId="0" fillId="0" borderId="0" xfId="1" applyNumberFormat="1" applyFont="1" applyFill="1" applyAlignment="1">
      <alignment horizontal="right"/>
    </xf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/>
    <xf numFmtId="10" fontId="0" fillId="0" borderId="0" xfId="0" applyNumberFormat="1"/>
    <xf numFmtId="164" fontId="0" fillId="0" borderId="0" xfId="0" applyNumberFormat="1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/>
    </xf>
    <xf numFmtId="165" fontId="0" fillId="0" borderId="0" xfId="1" applyNumberFormat="1" applyFont="1"/>
    <xf numFmtId="165" fontId="0" fillId="0" borderId="0" xfId="1" applyNumberFormat="1" applyFont="1" applyAlignment="1">
      <alignment horizontal="center"/>
    </xf>
    <xf numFmtId="165" fontId="0" fillId="0" borderId="0" xfId="1" applyNumberFormat="1" applyFon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9E435-BE18-4114-ACA0-F1AF38132DDB}">
  <dimension ref="A1:P89"/>
  <sheetViews>
    <sheetView tabSelected="1" topLeftCell="J1" workbookViewId="0">
      <pane ySplit="3" topLeftCell="A39" activePane="bottomLeft" state="frozen"/>
      <selection activeCell="B1" sqref="B1"/>
      <selection pane="bottomLeft" activeCell="R79" sqref="R79"/>
    </sheetView>
  </sheetViews>
  <sheetFormatPr defaultColWidth="8.77734375" defaultRowHeight="14.4" x14ac:dyDescent="0.3"/>
  <cols>
    <col min="1" max="1" width="29.21875" customWidth="1"/>
    <col min="2" max="2" width="19.44140625" customWidth="1"/>
    <col min="3" max="3" width="21.5546875" customWidth="1"/>
    <col min="4" max="4" width="24.77734375" customWidth="1"/>
    <col min="5" max="5" width="23.5546875" customWidth="1"/>
    <col min="6" max="6" width="21.21875" customWidth="1"/>
    <col min="7" max="7" width="13.21875" customWidth="1"/>
    <col min="8" max="8" width="13.77734375" customWidth="1"/>
    <col min="9" max="9" width="15.21875" customWidth="1"/>
    <col min="10" max="10" width="15.77734375" customWidth="1"/>
    <col min="11" max="11" width="12.21875" customWidth="1"/>
    <col min="12" max="12" width="19.21875" customWidth="1"/>
    <col min="13" max="13" width="20.44140625" customWidth="1"/>
    <col min="14" max="14" width="18.5546875" customWidth="1"/>
    <col min="15" max="15" width="17.5546875" customWidth="1"/>
  </cols>
  <sheetData>
    <row r="1" spans="1:15" x14ac:dyDescent="0.3">
      <c r="A1" t="s">
        <v>113</v>
      </c>
    </row>
    <row r="3" spans="1:15" ht="43.2" x14ac:dyDescent="0.3">
      <c r="A3" t="s">
        <v>0</v>
      </c>
      <c r="B3" t="s">
        <v>1</v>
      </c>
      <c r="C3" t="s">
        <v>2</v>
      </c>
      <c r="D3" s="1" t="s">
        <v>3</v>
      </c>
      <c r="E3" s="1" t="s">
        <v>75</v>
      </c>
      <c r="F3" s="1" t="s">
        <v>76</v>
      </c>
      <c r="G3" s="4" t="s">
        <v>81</v>
      </c>
      <c r="H3" s="5" t="s">
        <v>82</v>
      </c>
      <c r="I3" s="5" t="s">
        <v>83</v>
      </c>
      <c r="J3" s="5" t="s">
        <v>84</v>
      </c>
      <c r="K3" s="5" t="s">
        <v>85</v>
      </c>
      <c r="L3" s="5" t="s">
        <v>86</v>
      </c>
      <c r="M3" s="5" t="s">
        <v>87</v>
      </c>
      <c r="N3" s="5" t="s">
        <v>88</v>
      </c>
      <c r="O3" s="5" t="s">
        <v>121</v>
      </c>
    </row>
    <row r="4" spans="1:15" x14ac:dyDescent="0.3">
      <c r="A4" s="2" t="s">
        <v>61</v>
      </c>
      <c r="B4" s="5" t="s">
        <v>14</v>
      </c>
      <c r="C4" s="5" t="s">
        <v>62</v>
      </c>
      <c r="D4" s="5" t="s">
        <v>73</v>
      </c>
      <c r="E4" s="5" t="s">
        <v>79</v>
      </c>
      <c r="F4" s="5" t="s">
        <v>77</v>
      </c>
      <c r="G4" s="10">
        <v>51.4</v>
      </c>
      <c r="H4" s="10">
        <v>46.1</v>
      </c>
      <c r="I4" s="10">
        <v>30.75</v>
      </c>
      <c r="J4" s="10">
        <v>29.5</v>
      </c>
      <c r="K4" s="10">
        <v>32.700000000000003</v>
      </c>
      <c r="L4" s="10">
        <v>32.04</v>
      </c>
      <c r="M4" s="10">
        <v>24.24</v>
      </c>
      <c r="N4" s="10">
        <v>2.1</v>
      </c>
      <c r="O4" s="13">
        <f t="shared" ref="O4:O60" si="0">M4/L4</f>
        <v>0.75655430711610483</v>
      </c>
    </row>
    <row r="5" spans="1:15" x14ac:dyDescent="0.3">
      <c r="A5" s="2" t="s">
        <v>61</v>
      </c>
      <c r="B5" s="5" t="s">
        <v>15</v>
      </c>
      <c r="C5" s="5" t="s">
        <v>63</v>
      </c>
      <c r="D5" s="5" t="s">
        <v>73</v>
      </c>
      <c r="E5" s="5" t="s">
        <v>79</v>
      </c>
      <c r="F5" s="5" t="s">
        <v>78</v>
      </c>
      <c r="G5" s="10">
        <v>51.4</v>
      </c>
      <c r="H5" s="10">
        <v>46.7</v>
      </c>
      <c r="I5" s="10">
        <v>30.9</v>
      </c>
      <c r="J5" s="10">
        <v>30.5</v>
      </c>
      <c r="K5" s="10">
        <v>30.6</v>
      </c>
      <c r="L5" s="10">
        <v>31.65</v>
      </c>
      <c r="M5" s="10">
        <v>22.2</v>
      </c>
      <c r="N5" s="10">
        <v>2.5</v>
      </c>
      <c r="O5" s="13">
        <f t="shared" si="0"/>
        <v>0.70142180094786732</v>
      </c>
    </row>
    <row r="6" spans="1:15" x14ac:dyDescent="0.3">
      <c r="A6" s="2" t="s">
        <v>61</v>
      </c>
      <c r="B6" t="s">
        <v>16</v>
      </c>
      <c r="C6" t="s">
        <v>64</v>
      </c>
      <c r="D6" s="5" t="s">
        <v>73</v>
      </c>
      <c r="E6" s="5" t="s">
        <v>79</v>
      </c>
      <c r="F6" s="5" t="s">
        <v>78</v>
      </c>
      <c r="G6" s="11">
        <v>53</v>
      </c>
      <c r="H6" s="11">
        <v>50.1</v>
      </c>
      <c r="I6" s="11">
        <v>29.8</v>
      </c>
      <c r="J6" s="11">
        <v>31.7</v>
      </c>
      <c r="K6" s="11">
        <v>31.2</v>
      </c>
      <c r="L6" s="11">
        <v>31.5</v>
      </c>
      <c r="M6" s="11">
        <v>23.6</v>
      </c>
      <c r="N6" s="11">
        <v>5.35</v>
      </c>
      <c r="O6" s="13">
        <f t="shared" si="0"/>
        <v>0.74920634920634921</v>
      </c>
    </row>
    <row r="7" spans="1:15" x14ac:dyDescent="0.3">
      <c r="A7" s="2" t="s">
        <v>61</v>
      </c>
      <c r="B7" t="s">
        <v>17</v>
      </c>
      <c r="C7" t="s">
        <v>65</v>
      </c>
      <c r="D7" s="5" t="s">
        <v>73</v>
      </c>
      <c r="E7" s="5" t="s">
        <v>79</v>
      </c>
      <c r="F7" s="5" t="s">
        <v>77</v>
      </c>
      <c r="G7" s="11">
        <v>46.4</v>
      </c>
      <c r="H7" s="11">
        <v>43.6</v>
      </c>
      <c r="I7" s="11">
        <v>25.1</v>
      </c>
      <c r="J7" s="11">
        <v>27.28</v>
      </c>
      <c r="K7" s="11">
        <v>29.8</v>
      </c>
      <c r="L7" s="11">
        <v>29</v>
      </c>
      <c r="M7" s="11">
        <v>18.82</v>
      </c>
      <c r="N7" s="11">
        <v>4</v>
      </c>
      <c r="O7" s="13">
        <f t="shared" si="0"/>
        <v>0.6489655172413793</v>
      </c>
    </row>
    <row r="8" spans="1:15" x14ac:dyDescent="0.3">
      <c r="A8" s="2" t="s">
        <v>61</v>
      </c>
      <c r="B8" t="s">
        <v>18</v>
      </c>
      <c r="C8" t="s">
        <v>65</v>
      </c>
      <c r="D8" s="5" t="s">
        <v>73</v>
      </c>
      <c r="E8" s="5" t="s">
        <v>79</v>
      </c>
      <c r="F8" s="5" t="s">
        <v>77</v>
      </c>
      <c r="G8" s="11">
        <v>50.2</v>
      </c>
      <c r="H8" s="11">
        <v>48.3</v>
      </c>
      <c r="I8" s="11">
        <v>27.8</v>
      </c>
      <c r="J8" s="11">
        <v>29.6</v>
      </c>
      <c r="K8" s="11">
        <v>31.1</v>
      </c>
      <c r="L8" s="11">
        <v>29</v>
      </c>
      <c r="M8" s="11">
        <v>19.2</v>
      </c>
      <c r="N8" s="11">
        <v>6.1</v>
      </c>
      <c r="O8" s="13">
        <f t="shared" si="0"/>
        <v>0.66206896551724137</v>
      </c>
    </row>
    <row r="9" spans="1:15" x14ac:dyDescent="0.3">
      <c r="A9" s="2" t="s">
        <v>61</v>
      </c>
      <c r="B9" t="s">
        <v>19</v>
      </c>
      <c r="C9" t="s">
        <v>66</v>
      </c>
      <c r="D9" s="5" t="s">
        <v>73</v>
      </c>
      <c r="E9" s="5" t="s">
        <v>79</v>
      </c>
      <c r="F9" s="5" t="s">
        <v>78</v>
      </c>
      <c r="G9" s="11">
        <v>46.9</v>
      </c>
      <c r="H9" s="11">
        <v>45.2</v>
      </c>
      <c r="I9" s="11">
        <v>27.1</v>
      </c>
      <c r="J9" s="11">
        <v>28.8</v>
      </c>
      <c r="K9" s="11">
        <v>30.3</v>
      </c>
      <c r="L9" s="11">
        <v>29.5</v>
      </c>
      <c r="M9" s="11">
        <v>17.5</v>
      </c>
      <c r="N9" s="11">
        <v>4.55</v>
      </c>
      <c r="O9" s="13">
        <f t="shared" si="0"/>
        <v>0.59322033898305082</v>
      </c>
    </row>
    <row r="10" spans="1:15" x14ac:dyDescent="0.3">
      <c r="A10" s="2" t="s">
        <v>61</v>
      </c>
      <c r="B10" t="s">
        <v>20</v>
      </c>
      <c r="C10" t="s">
        <v>67</v>
      </c>
      <c r="D10" s="5" t="s">
        <v>73</v>
      </c>
      <c r="E10" s="5" t="s">
        <v>79</v>
      </c>
      <c r="F10" s="5" t="s">
        <v>77</v>
      </c>
      <c r="G10" s="11">
        <v>45.4</v>
      </c>
      <c r="H10" s="11">
        <v>42</v>
      </c>
      <c r="I10" s="11">
        <v>26.8</v>
      </c>
      <c r="J10" s="11">
        <v>29.58</v>
      </c>
      <c r="K10" s="11">
        <v>28.1</v>
      </c>
      <c r="L10" s="11">
        <v>27.2</v>
      </c>
      <c r="M10" s="11">
        <v>17.100000000000001</v>
      </c>
      <c r="N10" s="11">
        <v>4.6500000000000004</v>
      </c>
      <c r="O10" s="13">
        <f t="shared" si="0"/>
        <v>0.62867647058823539</v>
      </c>
    </row>
    <row r="11" spans="1:15" x14ac:dyDescent="0.3">
      <c r="A11" s="2" t="s">
        <v>61</v>
      </c>
      <c r="B11" t="s">
        <v>21</v>
      </c>
      <c r="C11" t="s">
        <v>68</v>
      </c>
      <c r="D11" s="5" t="s">
        <v>73</v>
      </c>
      <c r="E11" s="5" t="s">
        <v>79</v>
      </c>
      <c r="F11" s="5" t="s">
        <v>77</v>
      </c>
      <c r="G11" s="11">
        <v>51.5</v>
      </c>
      <c r="H11" s="11">
        <v>47.7</v>
      </c>
      <c r="I11" s="11">
        <v>32.1</v>
      </c>
      <c r="J11" s="11">
        <v>29.5</v>
      </c>
      <c r="K11" s="11">
        <v>29.7</v>
      </c>
      <c r="L11" s="11">
        <v>30.6</v>
      </c>
      <c r="M11" s="11">
        <v>23.1</v>
      </c>
      <c r="N11" s="11">
        <v>5.0999999999999996</v>
      </c>
      <c r="O11" s="13">
        <f t="shared" si="0"/>
        <v>0.75490196078431371</v>
      </c>
    </row>
    <row r="12" spans="1:15" x14ac:dyDescent="0.3">
      <c r="A12" s="2" t="s">
        <v>61</v>
      </c>
      <c r="B12" t="s">
        <v>10</v>
      </c>
      <c r="C12" t="s">
        <v>69</v>
      </c>
      <c r="D12" s="5" t="s">
        <v>73</v>
      </c>
      <c r="E12" s="5" t="s">
        <v>79</v>
      </c>
      <c r="F12" s="5" t="s">
        <v>77</v>
      </c>
      <c r="G12" s="11">
        <v>53.15</v>
      </c>
      <c r="H12" s="11">
        <v>49.8</v>
      </c>
      <c r="I12" s="11">
        <v>30.6</v>
      </c>
      <c r="J12" s="11">
        <v>29.43</v>
      </c>
      <c r="K12" s="11">
        <v>31.1</v>
      </c>
      <c r="L12" s="11">
        <v>32.299999999999997</v>
      </c>
      <c r="M12" s="11">
        <v>18.2</v>
      </c>
      <c r="N12" s="11">
        <v>5.6</v>
      </c>
      <c r="O12" s="13">
        <f t="shared" si="0"/>
        <v>0.56346749226006199</v>
      </c>
    </row>
    <row r="13" spans="1:15" x14ac:dyDescent="0.3">
      <c r="A13" s="2" t="s">
        <v>61</v>
      </c>
      <c r="B13" t="s">
        <v>22</v>
      </c>
      <c r="C13" t="s">
        <v>70</v>
      </c>
      <c r="D13" s="5" t="s">
        <v>73</v>
      </c>
      <c r="E13" s="5" t="s">
        <v>79</v>
      </c>
      <c r="F13" s="5" t="s">
        <v>77</v>
      </c>
      <c r="G13" s="11">
        <v>53.26</v>
      </c>
      <c r="H13" s="11">
        <v>44.5</v>
      </c>
      <c r="I13" s="11">
        <v>29.54</v>
      </c>
      <c r="J13" s="11">
        <v>30.19</v>
      </c>
      <c r="K13" s="11">
        <v>29.41</v>
      </c>
      <c r="L13" s="11">
        <v>31.69</v>
      </c>
      <c r="M13" s="11">
        <v>24.73</v>
      </c>
      <c r="N13" s="11">
        <v>1.85</v>
      </c>
      <c r="O13" s="13">
        <f t="shared" si="0"/>
        <v>0.78037235721047649</v>
      </c>
    </row>
    <row r="14" spans="1:15" x14ac:dyDescent="0.3">
      <c r="A14" s="2" t="s">
        <v>61</v>
      </c>
      <c r="B14" t="s">
        <v>11</v>
      </c>
      <c r="C14" t="s">
        <v>71</v>
      </c>
      <c r="D14" s="5" t="s">
        <v>73</v>
      </c>
      <c r="E14" s="5" t="s">
        <v>79</v>
      </c>
      <c r="F14" s="5" t="s">
        <v>78</v>
      </c>
      <c r="G14" s="11">
        <v>51.48</v>
      </c>
      <c r="H14" s="11">
        <v>53</v>
      </c>
      <c r="I14" s="11">
        <v>26.19</v>
      </c>
      <c r="J14" s="11">
        <v>28.8</v>
      </c>
      <c r="K14" s="11">
        <v>30.9</v>
      </c>
      <c r="L14" s="11">
        <v>30.1</v>
      </c>
      <c r="M14" s="11">
        <v>21.65</v>
      </c>
      <c r="N14" s="11">
        <v>3.3</v>
      </c>
      <c r="O14" s="13">
        <f t="shared" si="0"/>
        <v>0.7192691029900331</v>
      </c>
    </row>
    <row r="15" spans="1:15" x14ac:dyDescent="0.3">
      <c r="A15" s="2" t="s">
        <v>61</v>
      </c>
      <c r="B15" t="s">
        <v>23</v>
      </c>
      <c r="C15" t="s">
        <v>72</v>
      </c>
      <c r="D15" s="5" t="s">
        <v>73</v>
      </c>
      <c r="E15" s="5" t="s">
        <v>79</v>
      </c>
      <c r="F15" s="5" t="s">
        <v>78</v>
      </c>
      <c r="G15" s="11">
        <v>50.8</v>
      </c>
      <c r="H15" s="11">
        <v>48.35</v>
      </c>
      <c r="I15" s="11">
        <v>29.3</v>
      </c>
      <c r="J15" s="11">
        <v>30.79</v>
      </c>
      <c r="K15" s="11">
        <v>34.799999999999997</v>
      </c>
      <c r="L15" s="11">
        <v>28.25</v>
      </c>
      <c r="M15" s="11">
        <v>20.68</v>
      </c>
      <c r="N15" s="11">
        <v>3.8</v>
      </c>
      <c r="O15" s="13">
        <f t="shared" si="0"/>
        <v>0.73203539823008845</v>
      </c>
    </row>
    <row r="16" spans="1:15" x14ac:dyDescent="0.3">
      <c r="A16" s="2" t="s">
        <v>61</v>
      </c>
      <c r="B16" t="s">
        <v>24</v>
      </c>
      <c r="C16" t="s">
        <v>6</v>
      </c>
      <c r="D16" s="5" t="s">
        <v>73</v>
      </c>
      <c r="E16" s="5" t="s">
        <v>79</v>
      </c>
      <c r="F16" s="5" t="s">
        <v>77</v>
      </c>
      <c r="G16" s="11">
        <v>54.4</v>
      </c>
      <c r="H16" s="11">
        <v>49</v>
      </c>
      <c r="I16" s="11">
        <v>31.6</v>
      </c>
      <c r="J16" s="11">
        <v>29.64</v>
      </c>
      <c r="K16" s="11">
        <v>32.299999999999997</v>
      </c>
      <c r="L16" s="11">
        <v>29.71</v>
      </c>
      <c r="M16" s="11">
        <v>23.2</v>
      </c>
      <c r="N16" s="11">
        <v>5.56</v>
      </c>
      <c r="O16" s="13">
        <f t="shared" si="0"/>
        <v>0.78088185796028264</v>
      </c>
    </row>
    <row r="17" spans="1:15" x14ac:dyDescent="0.3">
      <c r="A17" s="2" t="s">
        <v>61</v>
      </c>
      <c r="B17" t="s">
        <v>119</v>
      </c>
      <c r="C17" t="s">
        <v>120</v>
      </c>
      <c r="D17" s="5" t="s">
        <v>73</v>
      </c>
      <c r="E17" s="5" t="s">
        <v>79</v>
      </c>
      <c r="F17" s="5" t="s">
        <v>77</v>
      </c>
      <c r="G17" s="11">
        <v>47.39</v>
      </c>
      <c r="H17" s="11">
        <v>47</v>
      </c>
      <c r="I17" s="11">
        <v>26.32</v>
      </c>
      <c r="J17" s="11">
        <v>28.47</v>
      </c>
      <c r="K17" s="11">
        <v>34</v>
      </c>
      <c r="L17" s="11">
        <v>24.5</v>
      </c>
      <c r="M17" s="11">
        <v>19.14</v>
      </c>
      <c r="N17" s="11">
        <v>3.5</v>
      </c>
      <c r="O17" s="13">
        <f t="shared" si="0"/>
        <v>0.78122448979591841</v>
      </c>
    </row>
    <row r="18" spans="1:15" x14ac:dyDescent="0.3">
      <c r="A18" s="2" t="s">
        <v>99</v>
      </c>
      <c r="B18" t="s">
        <v>25</v>
      </c>
      <c r="C18" s="1" t="s">
        <v>7</v>
      </c>
      <c r="D18" s="1" t="s">
        <v>80</v>
      </c>
      <c r="E18" s="5" t="s">
        <v>79</v>
      </c>
      <c r="F18" s="5" t="s">
        <v>77</v>
      </c>
      <c r="G18" s="11">
        <v>50.39</v>
      </c>
      <c r="H18" s="11">
        <v>43.5</v>
      </c>
      <c r="I18" s="11">
        <v>28.9</v>
      </c>
      <c r="J18" s="11">
        <v>30.1</v>
      </c>
      <c r="K18" s="11">
        <v>27.3</v>
      </c>
      <c r="L18" s="11">
        <v>30.56</v>
      </c>
      <c r="M18" s="11">
        <v>24.3</v>
      </c>
      <c r="N18" s="11">
        <v>1.9</v>
      </c>
      <c r="O18" s="13">
        <f t="shared" si="0"/>
        <v>0.79515706806282727</v>
      </c>
    </row>
    <row r="19" spans="1:15" x14ac:dyDescent="0.3">
      <c r="A19" s="2" t="s">
        <v>89</v>
      </c>
      <c r="B19" t="s">
        <v>109</v>
      </c>
      <c r="C19" t="s">
        <v>74</v>
      </c>
      <c r="D19" s="5" t="s">
        <v>118</v>
      </c>
      <c r="E19" s="5" t="s">
        <v>79</v>
      </c>
      <c r="F19" s="5" t="s">
        <v>77</v>
      </c>
      <c r="G19" s="11">
        <v>43.17</v>
      </c>
      <c r="H19" s="11">
        <v>37.450000000000003</v>
      </c>
      <c r="I19" s="11">
        <v>23.97</v>
      </c>
      <c r="J19" s="11">
        <v>27</v>
      </c>
      <c r="K19" s="11">
        <v>23.98</v>
      </c>
      <c r="L19" s="11">
        <v>24.28</v>
      </c>
      <c r="M19" s="11">
        <v>18.059999999999999</v>
      </c>
      <c r="N19" s="11">
        <v>3.33</v>
      </c>
      <c r="O19" s="13">
        <f t="shared" si="0"/>
        <v>0.74382207578253701</v>
      </c>
    </row>
    <row r="20" spans="1:15" x14ac:dyDescent="0.3">
      <c r="A20" s="2" t="s">
        <v>89</v>
      </c>
      <c r="B20" t="s">
        <v>12</v>
      </c>
      <c r="C20" t="s">
        <v>90</v>
      </c>
      <c r="D20" t="s">
        <v>117</v>
      </c>
      <c r="E20" s="5" t="s">
        <v>79</v>
      </c>
      <c r="F20" s="5" t="s">
        <v>77</v>
      </c>
      <c r="G20" s="11">
        <v>43.06</v>
      </c>
      <c r="H20" s="11">
        <v>37.869999999999997</v>
      </c>
      <c r="I20" s="11">
        <v>25.22</v>
      </c>
      <c r="J20" s="11">
        <v>23.8</v>
      </c>
      <c r="K20" s="11">
        <v>24.9</v>
      </c>
      <c r="L20" s="11">
        <v>22.36</v>
      </c>
      <c r="M20" s="11">
        <v>19.87</v>
      </c>
      <c r="N20" s="11">
        <v>1.27</v>
      </c>
      <c r="O20" s="13">
        <f t="shared" si="0"/>
        <v>0.88864042933810383</v>
      </c>
    </row>
    <row r="21" spans="1:15" x14ac:dyDescent="0.3">
      <c r="A21" s="2" t="s">
        <v>89</v>
      </c>
      <c r="B21" t="s">
        <v>26</v>
      </c>
      <c r="C21" t="s">
        <v>90</v>
      </c>
      <c r="D21" t="s">
        <v>117</v>
      </c>
      <c r="E21" s="5" t="s">
        <v>79</v>
      </c>
      <c r="F21" s="5" t="s">
        <v>77</v>
      </c>
      <c r="G21" s="11">
        <v>44.76</v>
      </c>
      <c r="H21" s="11">
        <v>38.799999999999997</v>
      </c>
      <c r="I21" s="11">
        <v>27.8</v>
      </c>
      <c r="J21" s="11">
        <v>25.2</v>
      </c>
      <c r="K21" s="11">
        <v>25.9</v>
      </c>
      <c r="L21" s="11">
        <v>22.6</v>
      </c>
      <c r="M21" s="11">
        <v>19.350000000000001</v>
      </c>
      <c r="N21" s="11">
        <v>3.3</v>
      </c>
      <c r="O21" s="13">
        <f t="shared" si="0"/>
        <v>0.85619469026548678</v>
      </c>
    </row>
    <row r="22" spans="1:15" x14ac:dyDescent="0.3">
      <c r="A22" s="2" t="s">
        <v>89</v>
      </c>
      <c r="B22" t="s">
        <v>27</v>
      </c>
      <c r="C22" t="s">
        <v>90</v>
      </c>
      <c r="D22" t="s">
        <v>117</v>
      </c>
      <c r="E22" s="5" t="s">
        <v>79</v>
      </c>
      <c r="F22" s="5" t="s">
        <v>77</v>
      </c>
      <c r="G22" s="11">
        <v>43.5</v>
      </c>
      <c r="H22" s="11">
        <v>35.799999999999997</v>
      </c>
      <c r="I22" s="11">
        <v>27.1</v>
      </c>
      <c r="J22" s="11">
        <v>23.2</v>
      </c>
      <c r="K22" s="11">
        <v>23.5</v>
      </c>
      <c r="L22" s="11">
        <v>21.4</v>
      </c>
      <c r="M22" s="11">
        <v>20.350000000000001</v>
      </c>
      <c r="N22" s="11">
        <v>1.1000000000000001</v>
      </c>
      <c r="O22" s="13">
        <f t="shared" si="0"/>
        <v>0.95093457943925241</v>
      </c>
    </row>
    <row r="23" spans="1:15" x14ac:dyDescent="0.3">
      <c r="A23" s="2" t="s">
        <v>89</v>
      </c>
      <c r="B23" t="s">
        <v>28</v>
      </c>
      <c r="C23" t="s">
        <v>90</v>
      </c>
      <c r="D23" t="s">
        <v>117</v>
      </c>
      <c r="E23" s="5" t="s">
        <v>79</v>
      </c>
      <c r="F23" s="5" t="s">
        <v>77</v>
      </c>
      <c r="G23" s="11">
        <v>44</v>
      </c>
      <c r="H23" s="11">
        <v>38.200000000000003</v>
      </c>
      <c r="I23" s="11">
        <v>26.2</v>
      </c>
      <c r="J23" s="11">
        <v>26.11</v>
      </c>
      <c r="K23" s="11">
        <v>23.9</v>
      </c>
      <c r="L23" s="11">
        <v>23.8</v>
      </c>
      <c r="M23" s="11">
        <v>18.7</v>
      </c>
      <c r="N23" s="11">
        <v>2</v>
      </c>
      <c r="O23" s="13">
        <f t="shared" si="0"/>
        <v>0.7857142857142857</v>
      </c>
    </row>
    <row r="24" spans="1:15" x14ac:dyDescent="0.3">
      <c r="A24" s="2" t="s">
        <v>89</v>
      </c>
      <c r="B24" t="s">
        <v>29</v>
      </c>
      <c r="C24" t="s">
        <v>90</v>
      </c>
      <c r="D24" t="s">
        <v>117</v>
      </c>
      <c r="E24" s="5" t="s">
        <v>79</v>
      </c>
      <c r="F24" s="5" t="s">
        <v>78</v>
      </c>
      <c r="G24" s="11">
        <v>39</v>
      </c>
      <c r="H24" s="11">
        <v>33.700000000000003</v>
      </c>
      <c r="I24" s="11">
        <v>24.7</v>
      </c>
      <c r="J24" s="11">
        <v>23.42</v>
      </c>
      <c r="K24" s="11">
        <v>22.3</v>
      </c>
      <c r="L24" s="11">
        <v>21.68</v>
      </c>
      <c r="M24" s="11">
        <v>15.67</v>
      </c>
      <c r="N24" s="11">
        <v>2.2000000000000002</v>
      </c>
      <c r="O24" s="13">
        <f t="shared" si="0"/>
        <v>0.72278597785977861</v>
      </c>
    </row>
    <row r="25" spans="1:15" x14ac:dyDescent="0.3">
      <c r="A25" s="2" t="s">
        <v>89</v>
      </c>
      <c r="B25" t="s">
        <v>30</v>
      </c>
      <c r="C25" t="s">
        <v>90</v>
      </c>
      <c r="D25" t="s">
        <v>117</v>
      </c>
      <c r="E25" s="5" t="s">
        <v>79</v>
      </c>
      <c r="F25" s="5" t="s">
        <v>78</v>
      </c>
      <c r="G25" s="11">
        <v>39.6</v>
      </c>
      <c r="H25" s="11">
        <v>34.799999999999997</v>
      </c>
      <c r="I25" s="11">
        <v>26.34</v>
      </c>
      <c r="J25" s="11">
        <v>22.4</v>
      </c>
      <c r="K25" s="11">
        <v>21.85</v>
      </c>
      <c r="L25" s="11">
        <v>20.14</v>
      </c>
      <c r="M25" s="11">
        <v>18.170000000000002</v>
      </c>
      <c r="N25" s="11">
        <v>2</v>
      </c>
      <c r="O25" s="13">
        <f t="shared" si="0"/>
        <v>0.90218470705064557</v>
      </c>
    </row>
    <row r="26" spans="1:15" x14ac:dyDescent="0.3">
      <c r="A26" s="2" t="s">
        <v>89</v>
      </c>
      <c r="B26" t="s">
        <v>31</v>
      </c>
      <c r="C26" t="s">
        <v>91</v>
      </c>
      <c r="D26" t="s">
        <v>117</v>
      </c>
      <c r="E26" s="5" t="s">
        <v>79</v>
      </c>
      <c r="F26" s="5" t="s">
        <v>77</v>
      </c>
      <c r="G26" s="11">
        <v>40</v>
      </c>
      <c r="H26" s="11">
        <v>35</v>
      </c>
      <c r="I26" s="11">
        <v>24.2</v>
      </c>
      <c r="J26" s="11">
        <v>22.7</v>
      </c>
      <c r="K26" s="11">
        <v>22.4</v>
      </c>
      <c r="L26" s="11">
        <v>20.5</v>
      </c>
      <c r="M26" s="11">
        <v>17.5</v>
      </c>
      <c r="N26" s="11">
        <v>0</v>
      </c>
      <c r="O26" s="13">
        <f t="shared" si="0"/>
        <v>0.85365853658536583</v>
      </c>
    </row>
    <row r="27" spans="1:15" x14ac:dyDescent="0.3">
      <c r="A27" s="2" t="s">
        <v>89</v>
      </c>
      <c r="B27" t="s">
        <v>32</v>
      </c>
      <c r="C27" t="s">
        <v>112</v>
      </c>
      <c r="D27" t="s">
        <v>116</v>
      </c>
      <c r="E27" s="5" t="s">
        <v>79</v>
      </c>
      <c r="F27" s="5" t="s">
        <v>78</v>
      </c>
      <c r="G27" s="11">
        <v>40.700000000000003</v>
      </c>
      <c r="H27" s="11">
        <v>35.799999999999997</v>
      </c>
      <c r="I27" s="11">
        <v>23.7</v>
      </c>
      <c r="J27" s="11">
        <v>22.25</v>
      </c>
      <c r="K27" s="11">
        <v>24.55</v>
      </c>
      <c r="L27" s="11">
        <v>21</v>
      </c>
      <c r="M27" s="11">
        <v>17.149999999999999</v>
      </c>
      <c r="N27" s="11">
        <v>1.5</v>
      </c>
      <c r="O27" s="13">
        <f t="shared" si="0"/>
        <v>0.81666666666666665</v>
      </c>
    </row>
    <row r="28" spans="1:15" x14ac:dyDescent="0.3">
      <c r="A28" s="2" t="s">
        <v>89</v>
      </c>
      <c r="B28" t="s">
        <v>33</v>
      </c>
      <c r="C28" t="s">
        <v>112</v>
      </c>
      <c r="D28" t="s">
        <v>116</v>
      </c>
      <c r="E28" s="5" t="s">
        <v>79</v>
      </c>
      <c r="F28" s="5" t="s">
        <v>77</v>
      </c>
      <c r="G28" s="11">
        <v>42</v>
      </c>
      <c r="H28" s="11">
        <v>37.799999999999997</v>
      </c>
      <c r="I28" s="11">
        <v>24.6</v>
      </c>
      <c r="J28" s="11">
        <v>22.3</v>
      </c>
      <c r="K28" s="11">
        <v>26.65</v>
      </c>
      <c r="L28" s="11">
        <v>24.5</v>
      </c>
      <c r="M28" s="11">
        <v>18.600000000000001</v>
      </c>
      <c r="N28" s="11">
        <v>0.5</v>
      </c>
      <c r="O28" s="13">
        <f t="shared" si="0"/>
        <v>0.75918367346938787</v>
      </c>
    </row>
    <row r="29" spans="1:15" x14ac:dyDescent="0.3">
      <c r="A29" s="2" t="s">
        <v>89</v>
      </c>
      <c r="B29" t="s">
        <v>34</v>
      </c>
      <c r="C29" t="s">
        <v>92</v>
      </c>
      <c r="D29" t="s">
        <v>115</v>
      </c>
      <c r="E29" s="5" t="s">
        <v>79</v>
      </c>
      <c r="F29" s="5" t="s">
        <v>77</v>
      </c>
      <c r="G29" s="11">
        <v>36.24</v>
      </c>
      <c r="H29" s="11">
        <v>32.6</v>
      </c>
      <c r="I29" s="11">
        <v>21.9</v>
      </c>
      <c r="J29" s="11">
        <v>21.3</v>
      </c>
      <c r="K29" s="11">
        <v>20.8</v>
      </c>
      <c r="L29" s="11">
        <v>21.7</v>
      </c>
      <c r="M29" s="11">
        <v>17.2</v>
      </c>
      <c r="N29" s="11">
        <v>2.2000000000000002</v>
      </c>
      <c r="O29" s="13">
        <f t="shared" si="0"/>
        <v>0.79262672811059909</v>
      </c>
    </row>
    <row r="30" spans="1:15" x14ac:dyDescent="0.3">
      <c r="A30" s="2" t="s">
        <v>89</v>
      </c>
      <c r="B30" t="s">
        <v>35</v>
      </c>
      <c r="C30" t="s">
        <v>92</v>
      </c>
      <c r="D30" t="s">
        <v>115</v>
      </c>
      <c r="E30" s="5" t="s">
        <v>79</v>
      </c>
      <c r="F30" s="5" t="s">
        <v>78</v>
      </c>
      <c r="G30" s="11">
        <v>37.700000000000003</v>
      </c>
      <c r="H30" s="11">
        <v>36</v>
      </c>
      <c r="I30" s="11">
        <v>22.5</v>
      </c>
      <c r="J30" s="11">
        <v>24.6</v>
      </c>
      <c r="K30" s="11">
        <v>26.2</v>
      </c>
      <c r="L30" s="11">
        <v>20.95</v>
      </c>
      <c r="M30" s="11">
        <v>16.899999999999999</v>
      </c>
      <c r="N30" s="11">
        <v>3.7</v>
      </c>
      <c r="O30" s="13">
        <f t="shared" si="0"/>
        <v>0.80668257756563244</v>
      </c>
    </row>
    <row r="31" spans="1:15" x14ac:dyDescent="0.3">
      <c r="A31" s="2" t="s">
        <v>89</v>
      </c>
      <c r="B31" t="s">
        <v>36</v>
      </c>
      <c r="C31" t="s">
        <v>5</v>
      </c>
      <c r="D31" t="s">
        <v>115</v>
      </c>
      <c r="E31" s="5" t="s">
        <v>79</v>
      </c>
      <c r="F31" s="5" t="s">
        <v>78</v>
      </c>
      <c r="G31" s="11">
        <v>40.4</v>
      </c>
      <c r="H31" s="11">
        <v>36.21</v>
      </c>
      <c r="I31" s="11">
        <v>23.58</v>
      </c>
      <c r="J31" s="11">
        <v>25.05</v>
      </c>
      <c r="K31" s="11">
        <v>23.75</v>
      </c>
      <c r="L31" s="11">
        <v>22.36</v>
      </c>
      <c r="M31" s="11">
        <v>19.18</v>
      </c>
      <c r="N31" s="11">
        <v>1.97</v>
      </c>
      <c r="O31" s="13">
        <f t="shared" si="0"/>
        <v>0.85778175313059035</v>
      </c>
    </row>
    <row r="32" spans="1:15" x14ac:dyDescent="0.3">
      <c r="A32" s="2" t="s">
        <v>89</v>
      </c>
      <c r="B32" t="s">
        <v>37</v>
      </c>
      <c r="C32" t="s">
        <v>5</v>
      </c>
      <c r="D32" t="s">
        <v>115</v>
      </c>
      <c r="E32" s="5" t="s">
        <v>79</v>
      </c>
      <c r="F32" s="5" t="s">
        <v>77</v>
      </c>
      <c r="G32" s="11">
        <v>37.92</v>
      </c>
      <c r="H32" s="11">
        <v>32.200000000000003</v>
      </c>
      <c r="I32" s="11">
        <v>23.12</v>
      </c>
      <c r="J32" s="11">
        <v>22.31</v>
      </c>
      <c r="K32" s="11">
        <v>22.56</v>
      </c>
      <c r="L32" s="11">
        <v>21.46</v>
      </c>
      <c r="M32" s="11">
        <v>18.3</v>
      </c>
      <c r="N32" s="11">
        <v>1.65</v>
      </c>
      <c r="O32" s="13">
        <f t="shared" si="0"/>
        <v>0.85274930102516311</v>
      </c>
    </row>
    <row r="33" spans="1:15" x14ac:dyDescent="0.3">
      <c r="A33" s="2" t="s">
        <v>89</v>
      </c>
      <c r="B33" t="s">
        <v>38</v>
      </c>
      <c r="C33" t="s">
        <v>5</v>
      </c>
      <c r="D33" t="s">
        <v>115</v>
      </c>
      <c r="E33" s="5" t="s">
        <v>79</v>
      </c>
      <c r="F33" s="5" t="s">
        <v>78</v>
      </c>
      <c r="G33" s="11">
        <v>37.22</v>
      </c>
      <c r="H33" s="11">
        <v>29.55</v>
      </c>
      <c r="I33" s="11">
        <v>22.07</v>
      </c>
      <c r="J33" s="11">
        <v>20.87</v>
      </c>
      <c r="K33" s="11">
        <v>19.3</v>
      </c>
      <c r="L33" s="11">
        <v>20.16</v>
      </c>
      <c r="M33" s="11">
        <v>17.510000000000002</v>
      </c>
      <c r="N33" s="11">
        <v>2.4700000000000002</v>
      </c>
      <c r="O33" s="13">
        <f t="shared" si="0"/>
        <v>0.86855158730158732</v>
      </c>
    </row>
    <row r="34" spans="1:15" x14ac:dyDescent="0.3">
      <c r="A34" s="2" t="s">
        <v>89</v>
      </c>
      <c r="B34" t="s">
        <v>39</v>
      </c>
      <c r="C34" t="s">
        <v>5</v>
      </c>
      <c r="D34" t="s">
        <v>115</v>
      </c>
      <c r="E34" s="5" t="s">
        <v>79</v>
      </c>
      <c r="F34" s="5" t="s">
        <v>77</v>
      </c>
      <c r="G34" s="11">
        <v>37.08</v>
      </c>
      <c r="H34" s="11">
        <v>29.33</v>
      </c>
      <c r="I34" s="11">
        <v>21.87</v>
      </c>
      <c r="J34" s="11">
        <v>21.06</v>
      </c>
      <c r="K34" s="11">
        <v>19.77</v>
      </c>
      <c r="L34" s="11">
        <v>19.63</v>
      </c>
      <c r="M34" s="11">
        <v>17.5</v>
      </c>
      <c r="N34" s="11">
        <v>2.37</v>
      </c>
      <c r="O34" s="13">
        <f t="shared" si="0"/>
        <v>0.89149261334691798</v>
      </c>
    </row>
    <row r="35" spans="1:15" x14ac:dyDescent="0.3">
      <c r="A35" s="2" t="s">
        <v>89</v>
      </c>
      <c r="B35" t="s">
        <v>40</v>
      </c>
      <c r="C35" t="s">
        <v>5</v>
      </c>
      <c r="D35" t="s">
        <v>115</v>
      </c>
      <c r="E35" s="5" t="s">
        <v>79</v>
      </c>
      <c r="F35" s="5" t="s">
        <v>78</v>
      </c>
      <c r="G35" s="11">
        <v>41.18</v>
      </c>
      <c r="H35" s="11">
        <v>24.83</v>
      </c>
      <c r="I35" s="11">
        <v>25.16</v>
      </c>
      <c r="J35" s="11">
        <v>24.33</v>
      </c>
      <c r="K35" s="11">
        <v>22.15</v>
      </c>
      <c r="L35" s="11">
        <v>21.59</v>
      </c>
      <c r="M35" s="11">
        <v>19.98</v>
      </c>
      <c r="N35" s="11">
        <v>2</v>
      </c>
      <c r="O35" s="13">
        <f t="shared" si="0"/>
        <v>0.92542843909217232</v>
      </c>
    </row>
    <row r="36" spans="1:15" x14ac:dyDescent="0.3">
      <c r="A36" s="2" t="s">
        <v>89</v>
      </c>
      <c r="B36" t="s">
        <v>41</v>
      </c>
      <c r="C36" t="s">
        <v>5</v>
      </c>
      <c r="D36" t="s">
        <v>115</v>
      </c>
      <c r="E36" s="5" t="s">
        <v>79</v>
      </c>
      <c r="F36" s="5" t="s">
        <v>77</v>
      </c>
      <c r="G36" s="11">
        <v>39.03</v>
      </c>
      <c r="H36" s="11">
        <v>34.61</v>
      </c>
      <c r="I36" s="11">
        <v>23.73</v>
      </c>
      <c r="J36" s="11">
        <v>23.3</v>
      </c>
      <c r="K36" s="11">
        <v>21.36</v>
      </c>
      <c r="L36" s="11">
        <v>22.69</v>
      </c>
      <c r="M36" s="11">
        <v>18.600000000000001</v>
      </c>
      <c r="N36" s="11">
        <v>1.78</v>
      </c>
      <c r="O36" s="13">
        <f t="shared" si="0"/>
        <v>0.81974438078448653</v>
      </c>
    </row>
    <row r="37" spans="1:15" x14ac:dyDescent="0.3">
      <c r="A37" s="2" t="s">
        <v>89</v>
      </c>
      <c r="B37" t="s">
        <v>41</v>
      </c>
      <c r="C37" t="s">
        <v>5</v>
      </c>
      <c r="D37" t="s">
        <v>115</v>
      </c>
      <c r="E37" s="5" t="s">
        <v>79</v>
      </c>
      <c r="F37" s="5" t="s">
        <v>78</v>
      </c>
      <c r="G37" s="11">
        <v>38.15</v>
      </c>
      <c r="H37" s="11">
        <v>34.43</v>
      </c>
      <c r="I37" s="11">
        <v>22.98</v>
      </c>
      <c r="J37" s="11">
        <v>23.69</v>
      </c>
      <c r="K37" s="11">
        <v>21.47</v>
      </c>
      <c r="L37" s="11">
        <v>21.74</v>
      </c>
      <c r="M37" s="11">
        <v>18.07</v>
      </c>
      <c r="N37" s="11">
        <v>2.2400000000000002</v>
      </c>
      <c r="O37" s="13">
        <f t="shared" si="0"/>
        <v>0.83118675252989893</v>
      </c>
    </row>
    <row r="38" spans="1:15" x14ac:dyDescent="0.3">
      <c r="A38" s="2" t="s">
        <v>89</v>
      </c>
      <c r="B38" t="s">
        <v>42</v>
      </c>
      <c r="C38" t="s">
        <v>5</v>
      </c>
      <c r="D38" t="s">
        <v>115</v>
      </c>
      <c r="E38" s="5" t="s">
        <v>79</v>
      </c>
      <c r="F38" s="5" t="s">
        <v>77</v>
      </c>
      <c r="G38" s="11">
        <v>41.45</v>
      </c>
      <c r="H38" s="11">
        <v>35.43</v>
      </c>
      <c r="I38" s="11">
        <v>25.38</v>
      </c>
      <c r="J38" s="11">
        <v>24.3</v>
      </c>
      <c r="K38" s="11">
        <v>23.34</v>
      </c>
      <c r="L38" s="11">
        <v>22.01</v>
      </c>
      <c r="M38" s="11">
        <v>20.2</v>
      </c>
      <c r="N38" s="11">
        <v>3.1</v>
      </c>
      <c r="O38" s="13">
        <f t="shared" si="0"/>
        <v>0.91776465243071326</v>
      </c>
    </row>
    <row r="39" spans="1:15" x14ac:dyDescent="0.3">
      <c r="A39" s="2" t="s">
        <v>89</v>
      </c>
      <c r="B39" t="s">
        <v>43</v>
      </c>
      <c r="C39" t="s">
        <v>5</v>
      </c>
      <c r="D39" t="s">
        <v>115</v>
      </c>
      <c r="E39" s="5" t="s">
        <v>79</v>
      </c>
      <c r="F39" s="5" t="s">
        <v>77</v>
      </c>
      <c r="G39" s="11">
        <v>36.950000000000003</v>
      </c>
      <c r="H39" s="11">
        <v>32.18</v>
      </c>
      <c r="I39" s="11">
        <v>22.59</v>
      </c>
      <c r="J39" s="11">
        <v>21.72</v>
      </c>
      <c r="K39" s="11">
        <v>21.23</v>
      </c>
      <c r="L39" s="11">
        <v>20.67</v>
      </c>
      <c r="M39" s="11">
        <v>16.8</v>
      </c>
      <c r="N39" s="11">
        <v>2.4700000000000002</v>
      </c>
      <c r="O39" s="13">
        <f t="shared" si="0"/>
        <v>0.81277213352685052</v>
      </c>
    </row>
    <row r="40" spans="1:15" x14ac:dyDescent="0.3">
      <c r="A40" s="2" t="s">
        <v>89</v>
      </c>
      <c r="B40" t="s">
        <v>43</v>
      </c>
      <c r="C40" t="s">
        <v>5</v>
      </c>
      <c r="D40" t="s">
        <v>115</v>
      </c>
      <c r="E40" s="5" t="s">
        <v>79</v>
      </c>
      <c r="F40" s="5" t="s">
        <v>78</v>
      </c>
      <c r="G40" s="11">
        <v>37.5</v>
      </c>
      <c r="H40" s="11">
        <v>32.6</v>
      </c>
      <c r="I40" s="11">
        <v>22.39</v>
      </c>
      <c r="J40" s="11">
        <v>21.41</v>
      </c>
      <c r="K40" s="11">
        <v>21.45</v>
      </c>
      <c r="L40" s="11">
        <v>20.6</v>
      </c>
      <c r="M40" s="11">
        <v>17.54</v>
      </c>
      <c r="N40" s="11">
        <v>2.64</v>
      </c>
      <c r="O40" s="13">
        <f t="shared" si="0"/>
        <v>0.85145631067961158</v>
      </c>
    </row>
    <row r="41" spans="1:15" x14ac:dyDescent="0.3">
      <c r="A41" s="2" t="s">
        <v>89</v>
      </c>
      <c r="B41" t="s">
        <v>44</v>
      </c>
      <c r="C41" t="s">
        <v>5</v>
      </c>
      <c r="D41" t="s">
        <v>115</v>
      </c>
      <c r="E41" s="5" t="s">
        <v>79</v>
      </c>
      <c r="F41" s="5" t="s">
        <v>77</v>
      </c>
      <c r="G41" s="11">
        <v>38.53</v>
      </c>
      <c r="H41" s="11">
        <v>29.47</v>
      </c>
      <c r="I41" s="11">
        <v>23.86</v>
      </c>
      <c r="J41" s="11">
        <v>22.89</v>
      </c>
      <c r="K41" s="11">
        <v>22.44</v>
      </c>
      <c r="L41" s="11">
        <v>20.61</v>
      </c>
      <c r="M41" s="11">
        <v>20.48</v>
      </c>
      <c r="N41" s="11">
        <v>3.72</v>
      </c>
      <c r="O41" s="13">
        <f t="shared" si="0"/>
        <v>0.99369238233867063</v>
      </c>
    </row>
    <row r="42" spans="1:15" x14ac:dyDescent="0.3">
      <c r="A42" s="2" t="s">
        <v>89</v>
      </c>
      <c r="B42" t="s">
        <v>44</v>
      </c>
      <c r="C42" t="s">
        <v>5</v>
      </c>
      <c r="D42" t="s">
        <v>115</v>
      </c>
      <c r="E42" s="5" t="s">
        <v>79</v>
      </c>
      <c r="F42" s="5" t="s">
        <v>78</v>
      </c>
      <c r="G42" s="11">
        <v>38.57</v>
      </c>
      <c r="H42" s="11">
        <v>30.71</v>
      </c>
      <c r="I42" s="11">
        <v>23.79</v>
      </c>
      <c r="J42" s="11">
        <v>22.92</v>
      </c>
      <c r="K42" s="11">
        <v>21.59</v>
      </c>
      <c r="L42" s="11">
        <v>20.7</v>
      </c>
      <c r="M42" s="11">
        <v>19.3</v>
      </c>
      <c r="N42" s="11">
        <v>3.66</v>
      </c>
      <c r="O42" s="13">
        <f t="shared" si="0"/>
        <v>0.93236714975845414</v>
      </c>
    </row>
    <row r="43" spans="1:15" x14ac:dyDescent="0.3">
      <c r="A43" s="2" t="s">
        <v>89</v>
      </c>
      <c r="B43" t="s">
        <v>45</v>
      </c>
      <c r="C43" t="s">
        <v>5</v>
      </c>
      <c r="D43" t="s">
        <v>115</v>
      </c>
      <c r="E43" s="5" t="s">
        <v>79</v>
      </c>
      <c r="F43" s="5" t="s">
        <v>77</v>
      </c>
      <c r="G43" s="11">
        <v>37.159999999999997</v>
      </c>
      <c r="H43" s="11">
        <v>31.66</v>
      </c>
      <c r="I43" s="11">
        <v>22.3</v>
      </c>
      <c r="J43" s="11">
        <v>22.83</v>
      </c>
      <c r="K43" s="11">
        <v>21.58</v>
      </c>
      <c r="L43" s="11">
        <v>21.82</v>
      </c>
      <c r="M43" s="11">
        <v>17.11</v>
      </c>
      <c r="N43" s="11">
        <v>1.68</v>
      </c>
      <c r="O43" s="13">
        <f t="shared" si="0"/>
        <v>0.78414298808432625</v>
      </c>
    </row>
    <row r="44" spans="1:15" x14ac:dyDescent="0.3">
      <c r="A44" s="2" t="s">
        <v>89</v>
      </c>
      <c r="B44" t="s">
        <v>45</v>
      </c>
      <c r="C44" t="s">
        <v>5</v>
      </c>
      <c r="D44" t="s">
        <v>115</v>
      </c>
      <c r="E44" s="5" t="s">
        <v>79</v>
      </c>
      <c r="F44" s="5" t="s">
        <v>78</v>
      </c>
      <c r="G44" s="11">
        <v>37.4</v>
      </c>
      <c r="H44" s="11">
        <v>32.479999999999997</v>
      </c>
      <c r="I44" s="11">
        <v>22.22</v>
      </c>
      <c r="J44" s="11">
        <v>22.69</v>
      </c>
      <c r="K44" s="11">
        <v>20.96</v>
      </c>
      <c r="L44" s="11">
        <v>22.02</v>
      </c>
      <c r="M44" s="11">
        <v>17.63</v>
      </c>
      <c r="N44" s="11">
        <v>1.44</v>
      </c>
      <c r="O44" s="13">
        <f t="shared" si="0"/>
        <v>0.80063578564940963</v>
      </c>
    </row>
    <row r="45" spans="1:15" x14ac:dyDescent="0.3">
      <c r="A45" s="2" t="s">
        <v>89</v>
      </c>
      <c r="B45" t="s">
        <v>46</v>
      </c>
      <c r="C45" t="s">
        <v>5</v>
      </c>
      <c r="D45" t="s">
        <v>115</v>
      </c>
      <c r="E45" s="5" t="s">
        <v>79</v>
      </c>
      <c r="F45" s="5" t="s">
        <v>77</v>
      </c>
      <c r="G45" s="11">
        <v>34.630000000000003</v>
      </c>
      <c r="H45" s="11">
        <v>28.82</v>
      </c>
      <c r="I45" s="11">
        <v>19.91</v>
      </c>
      <c r="J45" s="11">
        <v>19.43</v>
      </c>
      <c r="K45" s="11">
        <v>18.510000000000002</v>
      </c>
      <c r="L45" s="11">
        <v>20.25</v>
      </c>
      <c r="M45" s="11">
        <v>16.7</v>
      </c>
      <c r="N45" s="11">
        <v>2.76</v>
      </c>
      <c r="O45" s="13">
        <f t="shared" si="0"/>
        <v>0.82469135802469129</v>
      </c>
    </row>
    <row r="46" spans="1:15" x14ac:dyDescent="0.3">
      <c r="A46" s="2" t="s">
        <v>89</v>
      </c>
      <c r="B46" t="s">
        <v>46</v>
      </c>
      <c r="C46" t="s">
        <v>5</v>
      </c>
      <c r="D46" t="s">
        <v>115</v>
      </c>
      <c r="E46" s="5" t="s">
        <v>79</v>
      </c>
      <c r="F46" s="5" t="s">
        <v>78</v>
      </c>
      <c r="G46" s="11">
        <v>34.46</v>
      </c>
      <c r="H46" s="11">
        <v>28.49</v>
      </c>
      <c r="I46" s="11">
        <v>19.64</v>
      </c>
      <c r="J46" s="11">
        <v>19.54</v>
      </c>
      <c r="K46" s="11">
        <v>17.73</v>
      </c>
      <c r="L46" s="11">
        <v>20.83</v>
      </c>
      <c r="M46" s="11">
        <v>16.66</v>
      </c>
      <c r="N46" s="11">
        <v>2.54</v>
      </c>
      <c r="O46" s="13">
        <f t="shared" si="0"/>
        <v>0.79980796927508413</v>
      </c>
    </row>
    <row r="47" spans="1:15" x14ac:dyDescent="0.3">
      <c r="A47" s="2" t="s">
        <v>89</v>
      </c>
      <c r="B47" t="s">
        <v>47</v>
      </c>
      <c r="C47" t="s">
        <v>5</v>
      </c>
      <c r="D47" t="s">
        <v>115</v>
      </c>
      <c r="E47" s="5" t="s">
        <v>79</v>
      </c>
      <c r="F47" s="5" t="s">
        <v>77</v>
      </c>
      <c r="G47" s="11">
        <v>39.39</v>
      </c>
      <c r="H47" s="11">
        <v>33.51</v>
      </c>
      <c r="I47" s="11">
        <v>24.08</v>
      </c>
      <c r="J47" s="11">
        <v>23.13</v>
      </c>
      <c r="K47" s="11">
        <v>23.09</v>
      </c>
      <c r="L47" s="11">
        <v>22.53</v>
      </c>
      <c r="M47" s="11">
        <v>19.39</v>
      </c>
      <c r="N47" s="11">
        <v>1.84</v>
      </c>
      <c r="O47" s="13">
        <f t="shared" si="0"/>
        <v>0.86063027075011089</v>
      </c>
    </row>
    <row r="48" spans="1:15" x14ac:dyDescent="0.3">
      <c r="A48" s="2" t="s">
        <v>89</v>
      </c>
      <c r="B48" t="s">
        <v>47</v>
      </c>
      <c r="C48" t="s">
        <v>5</v>
      </c>
      <c r="D48" t="s">
        <v>115</v>
      </c>
      <c r="E48" s="5" t="s">
        <v>79</v>
      </c>
      <c r="F48" s="5" t="s">
        <v>78</v>
      </c>
      <c r="G48" s="11">
        <v>39.46</v>
      </c>
      <c r="H48" s="11">
        <v>33.909999999999997</v>
      </c>
      <c r="I48" s="11">
        <v>22.87</v>
      </c>
      <c r="J48" s="11">
        <v>23.89</v>
      </c>
      <c r="K48" s="11">
        <v>22.7</v>
      </c>
      <c r="L48" s="11">
        <v>22.34</v>
      </c>
      <c r="M48" s="11">
        <v>20.16</v>
      </c>
      <c r="N48" s="11">
        <v>1.92</v>
      </c>
      <c r="O48" s="13">
        <f t="shared" si="0"/>
        <v>0.90241718889883615</v>
      </c>
    </row>
    <row r="49" spans="1:15" x14ac:dyDescent="0.3">
      <c r="A49" s="2" t="s">
        <v>89</v>
      </c>
      <c r="B49" t="s">
        <v>48</v>
      </c>
      <c r="C49" t="s">
        <v>5</v>
      </c>
      <c r="D49" t="s">
        <v>115</v>
      </c>
      <c r="E49" s="5" t="s">
        <v>79</v>
      </c>
      <c r="F49" s="5" t="s">
        <v>77</v>
      </c>
      <c r="G49" s="11">
        <v>37.21</v>
      </c>
      <c r="H49" s="11">
        <v>30.2</v>
      </c>
      <c r="I49" s="11">
        <v>21.26</v>
      </c>
      <c r="J49" s="11">
        <v>21.29</v>
      </c>
      <c r="K49" s="11">
        <v>20.46</v>
      </c>
      <c r="L49" s="11">
        <v>21.02</v>
      </c>
      <c r="M49" s="11">
        <v>15.64</v>
      </c>
      <c r="N49" s="11">
        <v>3.71</v>
      </c>
      <c r="O49" s="13">
        <f t="shared" si="0"/>
        <v>0.74405328258801151</v>
      </c>
    </row>
    <row r="50" spans="1:15" x14ac:dyDescent="0.3">
      <c r="A50" s="2" t="s">
        <v>89</v>
      </c>
      <c r="B50" t="s">
        <v>48</v>
      </c>
      <c r="C50" t="s">
        <v>5</v>
      </c>
      <c r="D50" t="s">
        <v>115</v>
      </c>
      <c r="E50" s="5" t="s">
        <v>79</v>
      </c>
      <c r="F50" s="5" t="s">
        <v>78</v>
      </c>
      <c r="G50" s="11">
        <v>37.76</v>
      </c>
      <c r="H50" s="11">
        <v>30.88</v>
      </c>
      <c r="I50" s="11">
        <v>21.34</v>
      </c>
      <c r="J50" s="11">
        <v>21.56</v>
      </c>
      <c r="K50" s="11">
        <v>19.75</v>
      </c>
      <c r="L50" s="11">
        <v>19.579999999999998</v>
      </c>
      <c r="M50" s="11">
        <v>16.75</v>
      </c>
      <c r="N50" s="11">
        <v>2.66</v>
      </c>
      <c r="O50" s="13">
        <f t="shared" si="0"/>
        <v>0.85546475995914206</v>
      </c>
    </row>
    <row r="51" spans="1:15" x14ac:dyDescent="0.3">
      <c r="A51" s="2" t="s">
        <v>89</v>
      </c>
      <c r="B51" t="s">
        <v>49</v>
      </c>
      <c r="C51" t="s">
        <v>5</v>
      </c>
      <c r="D51" t="s">
        <v>115</v>
      </c>
      <c r="E51" s="5" t="s">
        <v>79</v>
      </c>
      <c r="F51" s="5" t="s">
        <v>77</v>
      </c>
      <c r="G51" s="11">
        <v>38.799999999999997</v>
      </c>
      <c r="H51" s="11">
        <v>32.950000000000003</v>
      </c>
      <c r="I51" s="11">
        <v>23</v>
      </c>
      <c r="J51" s="11">
        <v>23.76</v>
      </c>
      <c r="K51" s="11">
        <v>21.34</v>
      </c>
      <c r="L51" s="11">
        <v>22.91</v>
      </c>
      <c r="M51" s="11">
        <v>20.6</v>
      </c>
      <c r="N51" s="11">
        <v>2.5499999999999998</v>
      </c>
      <c r="O51" s="13">
        <f t="shared" si="0"/>
        <v>0.8991706678306417</v>
      </c>
    </row>
    <row r="52" spans="1:15" x14ac:dyDescent="0.3">
      <c r="A52" s="2" t="s">
        <v>89</v>
      </c>
      <c r="B52" t="s">
        <v>49</v>
      </c>
      <c r="C52" t="s">
        <v>5</v>
      </c>
      <c r="D52" t="s">
        <v>115</v>
      </c>
      <c r="E52" s="5" t="s">
        <v>79</v>
      </c>
      <c r="F52" s="5" t="s">
        <v>78</v>
      </c>
      <c r="G52" s="11">
        <v>38.799999999999997</v>
      </c>
      <c r="H52" s="11">
        <v>33.32</v>
      </c>
      <c r="I52" s="11">
        <v>22.82</v>
      </c>
      <c r="J52" s="11">
        <v>24.43</v>
      </c>
      <c r="K52" s="11">
        <v>21.17</v>
      </c>
      <c r="L52" s="11">
        <v>23.15</v>
      </c>
      <c r="M52" s="11">
        <v>20.62</v>
      </c>
      <c r="N52" s="11">
        <v>1.25</v>
      </c>
      <c r="O52" s="13">
        <f t="shared" si="0"/>
        <v>0.89071274298056169</v>
      </c>
    </row>
    <row r="53" spans="1:15" x14ac:dyDescent="0.3">
      <c r="A53" s="2" t="s">
        <v>89</v>
      </c>
      <c r="B53" t="s">
        <v>50</v>
      </c>
      <c r="C53" t="s">
        <v>5</v>
      </c>
      <c r="D53" t="s">
        <v>115</v>
      </c>
      <c r="E53" s="5" t="s">
        <v>79</v>
      </c>
      <c r="F53" s="5" t="s">
        <v>77</v>
      </c>
      <c r="G53" s="11">
        <v>39.17</v>
      </c>
      <c r="H53" s="11">
        <v>33.409999999999997</v>
      </c>
      <c r="I53" s="11">
        <v>22.91</v>
      </c>
      <c r="J53" s="11">
        <v>23.21</v>
      </c>
      <c r="K53" s="11">
        <v>22.64</v>
      </c>
      <c r="L53" s="11">
        <v>23.35</v>
      </c>
      <c r="M53" s="11">
        <v>17.100000000000001</v>
      </c>
      <c r="N53" s="11">
        <v>2.33</v>
      </c>
      <c r="O53" s="13">
        <f t="shared" si="0"/>
        <v>0.73233404710920769</v>
      </c>
    </row>
    <row r="54" spans="1:15" x14ac:dyDescent="0.3">
      <c r="A54" s="2" t="s">
        <v>89</v>
      </c>
      <c r="B54" t="s">
        <v>50</v>
      </c>
      <c r="C54" t="s">
        <v>5</v>
      </c>
      <c r="D54" t="s">
        <v>115</v>
      </c>
      <c r="E54" s="5" t="s">
        <v>79</v>
      </c>
      <c r="F54" s="5" t="s">
        <v>78</v>
      </c>
      <c r="G54" s="11">
        <v>39.53</v>
      </c>
      <c r="H54" s="11">
        <v>34.07</v>
      </c>
      <c r="I54" s="11">
        <v>22.45</v>
      </c>
      <c r="J54" s="11">
        <v>23.45</v>
      </c>
      <c r="K54" s="11">
        <v>22.46</v>
      </c>
      <c r="L54" s="11">
        <v>22.19</v>
      </c>
      <c r="M54" s="11">
        <v>18.12</v>
      </c>
      <c r="N54" s="11">
        <v>2.62</v>
      </c>
      <c r="O54" s="13">
        <f t="shared" si="0"/>
        <v>0.81658404686795849</v>
      </c>
    </row>
    <row r="55" spans="1:15" x14ac:dyDescent="0.3">
      <c r="A55" s="2" t="s">
        <v>89</v>
      </c>
      <c r="B55" t="s">
        <v>51</v>
      </c>
      <c r="C55" t="s">
        <v>5</v>
      </c>
      <c r="D55" t="s">
        <v>115</v>
      </c>
      <c r="E55" s="5" t="s">
        <v>79</v>
      </c>
      <c r="F55" s="5" t="s">
        <v>77</v>
      </c>
      <c r="G55" s="11">
        <v>37.5</v>
      </c>
      <c r="H55" s="11">
        <v>31.13</v>
      </c>
      <c r="I55" s="11">
        <v>22.71</v>
      </c>
      <c r="J55" s="11">
        <v>21.86</v>
      </c>
      <c r="K55" s="11">
        <v>20.65</v>
      </c>
      <c r="L55" s="11">
        <v>21.25</v>
      </c>
      <c r="M55" s="11">
        <v>17.09</v>
      </c>
      <c r="N55" s="11">
        <v>2.67</v>
      </c>
      <c r="O55" s="13">
        <f t="shared" si="0"/>
        <v>0.80423529411764705</v>
      </c>
    </row>
    <row r="56" spans="1:15" x14ac:dyDescent="0.3">
      <c r="A56" s="2" t="s">
        <v>89</v>
      </c>
      <c r="B56" t="s">
        <v>51</v>
      </c>
      <c r="C56" t="s">
        <v>5</v>
      </c>
      <c r="D56" t="s">
        <v>115</v>
      </c>
      <c r="E56" s="5" t="s">
        <v>79</v>
      </c>
      <c r="F56" s="5" t="s">
        <v>78</v>
      </c>
      <c r="G56" s="11">
        <v>38.42</v>
      </c>
      <c r="H56" s="11">
        <v>32.71</v>
      </c>
      <c r="I56" s="11">
        <v>22.6</v>
      </c>
      <c r="J56" s="11">
        <v>21.96</v>
      </c>
      <c r="K56" s="11">
        <v>20.99</v>
      </c>
      <c r="L56" s="11">
        <v>22</v>
      </c>
      <c r="M56" s="11">
        <v>18.03</v>
      </c>
      <c r="N56" s="11">
        <v>2.65</v>
      </c>
      <c r="O56" s="13">
        <f t="shared" si="0"/>
        <v>0.81954545454545458</v>
      </c>
    </row>
    <row r="57" spans="1:15" x14ac:dyDescent="0.3">
      <c r="A57" s="2" t="s">
        <v>89</v>
      </c>
      <c r="B57" t="s">
        <v>52</v>
      </c>
      <c r="C57" t="s">
        <v>5</v>
      </c>
      <c r="D57" t="s">
        <v>115</v>
      </c>
      <c r="E57" s="5" t="s">
        <v>79</v>
      </c>
      <c r="F57" s="5" t="s">
        <v>77</v>
      </c>
      <c r="G57" s="11">
        <v>38</v>
      </c>
      <c r="H57" s="11">
        <v>31.19</v>
      </c>
      <c r="I57" s="11">
        <v>22.52</v>
      </c>
      <c r="J57" s="11">
        <v>22.1</v>
      </c>
      <c r="K57" s="11">
        <v>20.89</v>
      </c>
      <c r="L57" s="11">
        <v>20.48</v>
      </c>
      <c r="M57" s="11">
        <v>18.5</v>
      </c>
      <c r="N57" s="11">
        <v>2.2200000000000002</v>
      </c>
      <c r="O57" s="13">
        <f t="shared" si="0"/>
        <v>0.9033203125</v>
      </c>
    </row>
    <row r="58" spans="1:15" x14ac:dyDescent="0.3">
      <c r="A58" s="2" t="s">
        <v>89</v>
      </c>
      <c r="B58" t="s">
        <v>52</v>
      </c>
      <c r="C58" t="s">
        <v>5</v>
      </c>
      <c r="D58" t="s">
        <v>115</v>
      </c>
      <c r="E58" s="5" t="s">
        <v>79</v>
      </c>
      <c r="F58" s="5" t="s">
        <v>78</v>
      </c>
      <c r="G58" s="11">
        <v>37.700000000000003</v>
      </c>
      <c r="H58" s="11">
        <v>31.37</v>
      </c>
      <c r="I58" s="11">
        <v>21.82</v>
      </c>
      <c r="J58" s="11">
        <v>22.34</v>
      </c>
      <c r="K58" s="11">
        <v>20.87</v>
      </c>
      <c r="L58" s="11">
        <v>19.649999999999999</v>
      </c>
      <c r="M58" s="11">
        <v>18.2</v>
      </c>
      <c r="N58" s="11">
        <v>2.0699999999999998</v>
      </c>
      <c r="O58" s="13">
        <f t="shared" si="0"/>
        <v>0.92620865139949116</v>
      </c>
    </row>
    <row r="59" spans="1:15" x14ac:dyDescent="0.3">
      <c r="A59" s="2" t="s">
        <v>89</v>
      </c>
      <c r="B59" t="s">
        <v>53</v>
      </c>
      <c r="C59" t="s">
        <v>5</v>
      </c>
      <c r="D59" t="s">
        <v>115</v>
      </c>
      <c r="E59" s="5" t="s">
        <v>79</v>
      </c>
      <c r="F59" s="5" t="s">
        <v>77</v>
      </c>
      <c r="G59" s="11">
        <v>38.619999999999997</v>
      </c>
      <c r="H59" s="11">
        <v>31.54</v>
      </c>
      <c r="I59" s="11">
        <v>22.89</v>
      </c>
      <c r="J59" s="11">
        <v>22.74</v>
      </c>
      <c r="K59" s="11">
        <v>22.14</v>
      </c>
      <c r="L59" s="11">
        <v>21.02</v>
      </c>
      <c r="M59" s="11">
        <v>18.7</v>
      </c>
      <c r="N59" s="11">
        <v>2.0499999999999998</v>
      </c>
      <c r="O59" s="13">
        <f t="shared" si="0"/>
        <v>0.88962892483349187</v>
      </c>
    </row>
    <row r="60" spans="1:15" x14ac:dyDescent="0.3">
      <c r="A60" s="2" t="s">
        <v>89</v>
      </c>
      <c r="B60" t="s">
        <v>53</v>
      </c>
      <c r="C60" t="s">
        <v>5</v>
      </c>
      <c r="D60" t="s">
        <v>115</v>
      </c>
      <c r="E60" s="5" t="s">
        <v>79</v>
      </c>
      <c r="F60" s="5" t="s">
        <v>78</v>
      </c>
      <c r="G60" s="11">
        <v>39.79</v>
      </c>
      <c r="H60" s="11">
        <v>32.450000000000003</v>
      </c>
      <c r="I60" s="11">
        <v>23.49</v>
      </c>
      <c r="J60" s="11">
        <v>21.94</v>
      </c>
      <c r="K60" s="11">
        <v>20.67</v>
      </c>
      <c r="L60" s="11">
        <v>22.28</v>
      </c>
      <c r="M60" s="11">
        <v>19.3</v>
      </c>
      <c r="N60" s="11">
        <v>2.5499999999999998</v>
      </c>
      <c r="O60" s="13">
        <f t="shared" si="0"/>
        <v>0.86624775583482938</v>
      </c>
    </row>
    <row r="61" spans="1:15" x14ac:dyDescent="0.3">
      <c r="A61" s="2" t="s">
        <v>89</v>
      </c>
      <c r="B61" t="s">
        <v>54</v>
      </c>
      <c r="C61" t="s">
        <v>4</v>
      </c>
      <c r="D61" t="s">
        <v>115</v>
      </c>
      <c r="E61" s="5" t="s">
        <v>79</v>
      </c>
      <c r="F61" s="5" t="s">
        <v>78</v>
      </c>
      <c r="G61" s="11">
        <v>38.200000000000003</v>
      </c>
      <c r="H61" s="11"/>
      <c r="I61" s="11">
        <v>21.56</v>
      </c>
      <c r="J61" s="11">
        <v>21.77</v>
      </c>
      <c r="K61" s="11">
        <v>21.47</v>
      </c>
      <c r="L61" s="11"/>
      <c r="M61" s="11">
        <v>16.3</v>
      </c>
      <c r="N61" s="11"/>
    </row>
    <row r="62" spans="1:15" x14ac:dyDescent="0.3">
      <c r="A62" s="2" t="s">
        <v>89</v>
      </c>
      <c r="B62" t="s">
        <v>55</v>
      </c>
      <c r="C62" t="s">
        <v>93</v>
      </c>
      <c r="D62" t="s">
        <v>114</v>
      </c>
      <c r="E62" s="5" t="s">
        <v>79</v>
      </c>
      <c r="F62" s="5" t="s">
        <v>77</v>
      </c>
      <c r="G62" s="11">
        <v>36.880000000000003</v>
      </c>
      <c r="H62" s="11">
        <v>30.35</v>
      </c>
      <c r="I62" s="11">
        <v>20.94</v>
      </c>
      <c r="J62" s="11">
        <v>21.44</v>
      </c>
      <c r="K62" s="11">
        <v>19.920000000000002</v>
      </c>
      <c r="L62" s="11">
        <v>20.51</v>
      </c>
      <c r="M62" s="11">
        <v>16.170000000000002</v>
      </c>
      <c r="N62" s="11">
        <v>0</v>
      </c>
      <c r="O62" s="13">
        <f t="shared" ref="O62:O70" si="1">M62/L62</f>
        <v>0.78839590443686014</v>
      </c>
    </row>
    <row r="63" spans="1:15" x14ac:dyDescent="0.3">
      <c r="A63" s="2" t="s">
        <v>89</v>
      </c>
      <c r="B63" t="s">
        <v>13</v>
      </c>
      <c r="C63" t="s">
        <v>94</v>
      </c>
      <c r="D63" t="s">
        <v>114</v>
      </c>
      <c r="E63" s="5" t="s">
        <v>79</v>
      </c>
      <c r="F63" s="5" t="s">
        <v>77</v>
      </c>
      <c r="G63" s="11">
        <v>32.6</v>
      </c>
      <c r="H63" s="11">
        <v>27.2</v>
      </c>
      <c r="I63" s="11">
        <v>19.53</v>
      </c>
      <c r="J63" s="11">
        <v>17.71</v>
      </c>
      <c r="K63" s="11">
        <v>19.16</v>
      </c>
      <c r="L63" s="11">
        <v>17.489999999999998</v>
      </c>
      <c r="M63" s="11">
        <v>15.2</v>
      </c>
      <c r="N63" s="11">
        <v>1.45</v>
      </c>
      <c r="O63" s="13">
        <f t="shared" si="1"/>
        <v>0.86906803887935968</v>
      </c>
    </row>
    <row r="64" spans="1:15" x14ac:dyDescent="0.3">
      <c r="A64" s="2" t="s">
        <v>89</v>
      </c>
      <c r="B64" t="s">
        <v>107</v>
      </c>
      <c r="C64" t="s">
        <v>95</v>
      </c>
      <c r="D64" t="s">
        <v>114</v>
      </c>
      <c r="E64" s="5" t="s">
        <v>79</v>
      </c>
      <c r="F64" s="5" t="s">
        <v>78</v>
      </c>
      <c r="G64" s="11">
        <v>32.200000000000003</v>
      </c>
      <c r="H64" s="11">
        <v>26.3</v>
      </c>
      <c r="I64" s="11">
        <v>18.64</v>
      </c>
      <c r="J64" s="11">
        <v>20</v>
      </c>
      <c r="K64" s="11">
        <v>18.3</v>
      </c>
      <c r="L64" s="11">
        <v>16.440000000000001</v>
      </c>
      <c r="M64" s="11">
        <v>14.53</v>
      </c>
      <c r="N64" s="11">
        <v>0</v>
      </c>
      <c r="O64" s="13">
        <f t="shared" si="1"/>
        <v>0.88381995133819946</v>
      </c>
    </row>
    <row r="65" spans="1:16" x14ac:dyDescent="0.3">
      <c r="A65" s="2" t="s">
        <v>89</v>
      </c>
      <c r="B65" t="s">
        <v>108</v>
      </c>
      <c r="C65" t="s">
        <v>95</v>
      </c>
      <c r="D65" t="s">
        <v>114</v>
      </c>
      <c r="E65" s="5" t="s">
        <v>79</v>
      </c>
      <c r="F65" s="5" t="s">
        <v>77</v>
      </c>
      <c r="G65" s="11">
        <v>31</v>
      </c>
      <c r="H65" s="11">
        <v>24.43</v>
      </c>
      <c r="I65" s="11">
        <v>18.64</v>
      </c>
      <c r="J65" s="11">
        <v>20</v>
      </c>
      <c r="K65" s="11">
        <v>15.76</v>
      </c>
      <c r="L65" s="11">
        <v>17.57</v>
      </c>
      <c r="M65" s="11">
        <v>13.88</v>
      </c>
      <c r="N65" s="11">
        <v>0</v>
      </c>
      <c r="O65" s="13">
        <f t="shared" si="1"/>
        <v>0.78998292544109283</v>
      </c>
    </row>
    <row r="66" spans="1:16" x14ac:dyDescent="0.3">
      <c r="A66" s="2" t="s">
        <v>89</v>
      </c>
      <c r="B66" t="s">
        <v>56</v>
      </c>
      <c r="C66" t="s">
        <v>96</v>
      </c>
      <c r="D66" t="s">
        <v>114</v>
      </c>
      <c r="E66" s="5" t="s">
        <v>79</v>
      </c>
      <c r="F66" s="5" t="s">
        <v>77</v>
      </c>
      <c r="G66" s="11">
        <v>30.46</v>
      </c>
      <c r="H66" s="11">
        <v>25.43</v>
      </c>
      <c r="I66" s="11">
        <v>17.920000000000002</v>
      </c>
      <c r="J66" s="11">
        <v>17.45</v>
      </c>
      <c r="K66" s="11">
        <v>17.559999999999999</v>
      </c>
      <c r="L66" s="11">
        <v>16.34</v>
      </c>
      <c r="M66" s="11">
        <v>12.96</v>
      </c>
      <c r="N66" s="11">
        <v>2.54</v>
      </c>
      <c r="O66" s="13">
        <f t="shared" si="1"/>
        <v>0.7931456548347614</v>
      </c>
    </row>
    <row r="67" spans="1:16" x14ac:dyDescent="0.3">
      <c r="A67" s="2" t="s">
        <v>89</v>
      </c>
      <c r="B67" t="s">
        <v>57</v>
      </c>
      <c r="C67" t="s">
        <v>96</v>
      </c>
      <c r="D67" t="s">
        <v>114</v>
      </c>
      <c r="E67" s="5" t="s">
        <v>79</v>
      </c>
      <c r="F67" s="5" t="s">
        <v>78</v>
      </c>
      <c r="G67" s="11">
        <v>33.42</v>
      </c>
      <c r="H67" s="11">
        <v>26.3</v>
      </c>
      <c r="I67" s="11">
        <v>20.02</v>
      </c>
      <c r="J67" s="11">
        <v>20.14</v>
      </c>
      <c r="K67" s="11">
        <v>20.2</v>
      </c>
      <c r="L67" s="11">
        <v>13.73</v>
      </c>
      <c r="M67" s="11">
        <v>11.65</v>
      </c>
      <c r="N67" s="11">
        <v>2.87</v>
      </c>
      <c r="O67" s="13">
        <f t="shared" si="1"/>
        <v>0.84850691915513476</v>
      </c>
    </row>
    <row r="68" spans="1:16" x14ac:dyDescent="0.3">
      <c r="A68" s="2" t="s">
        <v>89</v>
      </c>
      <c r="B68" t="s">
        <v>58</v>
      </c>
      <c r="C68" t="s">
        <v>96</v>
      </c>
      <c r="D68" t="s">
        <v>114</v>
      </c>
      <c r="E68" s="5" t="s">
        <v>79</v>
      </c>
      <c r="F68" s="5" t="s">
        <v>77</v>
      </c>
      <c r="G68" s="11">
        <v>34.89</v>
      </c>
      <c r="H68" s="11">
        <v>29.75</v>
      </c>
      <c r="I68" s="11">
        <v>20.85</v>
      </c>
      <c r="J68" s="11">
        <v>19.190000000000001</v>
      </c>
      <c r="K68" s="11">
        <v>18.98</v>
      </c>
      <c r="L68" s="11">
        <v>18.68</v>
      </c>
      <c r="M68" s="11">
        <v>15.81</v>
      </c>
      <c r="N68" s="11">
        <v>1.32</v>
      </c>
      <c r="O68" s="13">
        <f t="shared" si="1"/>
        <v>0.84635974304068529</v>
      </c>
    </row>
    <row r="69" spans="1:16" x14ac:dyDescent="0.3">
      <c r="A69" s="2" t="s">
        <v>89</v>
      </c>
      <c r="B69" t="s">
        <v>59</v>
      </c>
      <c r="C69" t="s">
        <v>96</v>
      </c>
      <c r="D69" t="s">
        <v>114</v>
      </c>
      <c r="E69" s="5" t="s">
        <v>79</v>
      </c>
      <c r="F69" s="5" t="s">
        <v>78</v>
      </c>
      <c r="G69" s="11">
        <v>30.94</v>
      </c>
      <c r="H69" s="11">
        <v>25.65</v>
      </c>
      <c r="I69" s="11">
        <v>18.850000000000001</v>
      </c>
      <c r="J69" s="11">
        <v>17.37</v>
      </c>
      <c r="K69" s="11">
        <v>16.59</v>
      </c>
      <c r="L69" s="11">
        <v>17.88</v>
      </c>
      <c r="M69" s="11">
        <v>13.85</v>
      </c>
      <c r="N69" s="11">
        <v>1.85</v>
      </c>
      <c r="O69" s="13">
        <f t="shared" si="1"/>
        <v>0.77460850111856827</v>
      </c>
    </row>
    <row r="70" spans="1:16" x14ac:dyDescent="0.3">
      <c r="A70" s="2" t="s">
        <v>89</v>
      </c>
      <c r="B70" t="s">
        <v>60</v>
      </c>
      <c r="C70" t="s">
        <v>96</v>
      </c>
      <c r="D70" t="s">
        <v>114</v>
      </c>
      <c r="E70" s="5" t="s">
        <v>79</v>
      </c>
      <c r="F70" s="5" t="s">
        <v>78</v>
      </c>
      <c r="G70" s="11">
        <v>31.65</v>
      </c>
      <c r="H70" s="11">
        <v>27.76</v>
      </c>
      <c r="I70" s="11">
        <v>17.41</v>
      </c>
      <c r="J70" s="11">
        <v>18.23</v>
      </c>
      <c r="K70" s="11">
        <v>18.2</v>
      </c>
      <c r="L70" s="11">
        <v>16.54</v>
      </c>
      <c r="M70" s="11">
        <v>12.87</v>
      </c>
      <c r="N70" s="11">
        <v>1.1599999999999999</v>
      </c>
      <c r="O70" s="13">
        <f t="shared" si="1"/>
        <v>0.77811366384522374</v>
      </c>
    </row>
    <row r="72" spans="1:16" x14ac:dyDescent="0.3">
      <c r="B72" t="s">
        <v>8</v>
      </c>
      <c r="C72" t="s">
        <v>9</v>
      </c>
    </row>
    <row r="73" spans="1:16" x14ac:dyDescent="0.3">
      <c r="B73" t="s">
        <v>97</v>
      </c>
      <c r="C73" t="s">
        <v>98</v>
      </c>
    </row>
    <row r="74" spans="1:16" x14ac:dyDescent="0.3">
      <c r="B74" t="s">
        <v>110</v>
      </c>
      <c r="C74" t="s">
        <v>111</v>
      </c>
    </row>
    <row r="76" spans="1:16" x14ac:dyDescent="0.3">
      <c r="E76" s="2" t="s">
        <v>61</v>
      </c>
      <c r="F76" t="s">
        <v>100</v>
      </c>
      <c r="G76">
        <f>COUNTA(G4:G17)</f>
        <v>14</v>
      </c>
      <c r="H76">
        <f t="shared" ref="H76:N76" si="2">COUNTA(H4:H17)</f>
        <v>14</v>
      </c>
      <c r="I76">
        <f t="shared" si="2"/>
        <v>14</v>
      </c>
      <c r="J76">
        <f t="shared" si="2"/>
        <v>14</v>
      </c>
      <c r="K76">
        <f t="shared" si="2"/>
        <v>14</v>
      </c>
      <c r="L76">
        <f t="shared" si="2"/>
        <v>14</v>
      </c>
      <c r="M76">
        <f t="shared" si="2"/>
        <v>14</v>
      </c>
      <c r="N76">
        <f t="shared" si="2"/>
        <v>14</v>
      </c>
      <c r="O76">
        <f t="shared" ref="O76" si="3">COUNTA(O4:O17)</f>
        <v>14</v>
      </c>
    </row>
    <row r="77" spans="1:16" x14ac:dyDescent="0.3">
      <c r="E77" s="2" t="s">
        <v>61</v>
      </c>
      <c r="F77" t="s">
        <v>104</v>
      </c>
      <c r="G77" s="9">
        <f>MIN(G4:G17)</f>
        <v>45.4</v>
      </c>
      <c r="H77" s="9">
        <f t="shared" ref="H77:N77" si="4">MIN(H4:H17)</f>
        <v>42</v>
      </c>
      <c r="I77" s="9">
        <f t="shared" si="4"/>
        <v>25.1</v>
      </c>
      <c r="J77" s="9">
        <f t="shared" si="4"/>
        <v>27.28</v>
      </c>
      <c r="K77" s="9">
        <f t="shared" si="4"/>
        <v>28.1</v>
      </c>
      <c r="L77" s="9">
        <f t="shared" si="4"/>
        <v>24.5</v>
      </c>
      <c r="M77" s="9">
        <f t="shared" si="4"/>
        <v>17.100000000000001</v>
      </c>
      <c r="N77" s="9">
        <f t="shared" si="4"/>
        <v>1.85</v>
      </c>
      <c r="O77" s="12">
        <f t="shared" ref="O77" si="5">MIN(O4:O17)</f>
        <v>0.56346749226006199</v>
      </c>
    </row>
    <row r="78" spans="1:16" x14ac:dyDescent="0.3">
      <c r="E78" s="2" t="s">
        <v>61</v>
      </c>
      <c r="F78" t="s">
        <v>105</v>
      </c>
      <c r="G78" s="9">
        <f>MAX(G4:G17)</f>
        <v>54.4</v>
      </c>
      <c r="H78" s="9">
        <f t="shared" ref="H78:N78" si="6">MAX(H4:H17)</f>
        <v>53</v>
      </c>
      <c r="I78" s="9">
        <f t="shared" si="6"/>
        <v>32.1</v>
      </c>
      <c r="J78" s="9">
        <f t="shared" si="6"/>
        <v>31.7</v>
      </c>
      <c r="K78" s="9">
        <f t="shared" si="6"/>
        <v>34.799999999999997</v>
      </c>
      <c r="L78" s="9">
        <f t="shared" si="6"/>
        <v>32.299999999999997</v>
      </c>
      <c r="M78" s="9">
        <f t="shared" si="6"/>
        <v>24.73</v>
      </c>
      <c r="N78" s="9">
        <f t="shared" si="6"/>
        <v>6.1</v>
      </c>
      <c r="O78" s="12">
        <f t="shared" ref="O78" si="7">MAX(O4:O17)</f>
        <v>0.78122448979591841</v>
      </c>
    </row>
    <row r="79" spans="1:16" x14ac:dyDescent="0.3">
      <c r="E79" s="2" t="s">
        <v>61</v>
      </c>
      <c r="F79" t="s">
        <v>101</v>
      </c>
      <c r="G79" s="9">
        <f>AVERAGE(G4:G17)</f>
        <v>50.477142857142844</v>
      </c>
      <c r="H79" s="9">
        <f t="shared" ref="H79:N79" si="8">AVERAGE(H4:H17)</f>
        <v>47.239285714285714</v>
      </c>
      <c r="I79" s="9">
        <f t="shared" si="8"/>
        <v>28.850000000000005</v>
      </c>
      <c r="J79" s="9">
        <f t="shared" si="8"/>
        <v>29.555714285714291</v>
      </c>
      <c r="K79" s="9">
        <f t="shared" si="8"/>
        <v>31.14357142857143</v>
      </c>
      <c r="L79" s="9">
        <f t="shared" si="8"/>
        <v>29.788571428571426</v>
      </c>
      <c r="M79" s="9">
        <f t="shared" si="8"/>
        <v>20.95428571428571</v>
      </c>
      <c r="N79" s="9">
        <f t="shared" si="8"/>
        <v>4.1399999999999997</v>
      </c>
      <c r="O79" s="12">
        <f>MEDIAN(O4:O17)</f>
        <v>0.72565225061006078</v>
      </c>
      <c r="P79" t="s">
        <v>122</v>
      </c>
    </row>
    <row r="80" spans="1:16" x14ac:dyDescent="0.3">
      <c r="E80" s="2" t="s">
        <v>61</v>
      </c>
      <c r="F80" t="s">
        <v>102</v>
      </c>
      <c r="G80" s="6">
        <f>_xlfn.STDEV.P(G4:G17)</f>
        <v>2.7425911329341415</v>
      </c>
      <c r="H80" s="6">
        <f t="shared" ref="H80:N80" si="9">_xlfn.STDEV.P(H4:H17)</f>
        <v>2.7723235852303545</v>
      </c>
      <c r="I80" s="6">
        <f t="shared" si="9"/>
        <v>2.1792462655042648</v>
      </c>
      <c r="J80" s="6">
        <f t="shared" si="9"/>
        <v>1.0332660719825284</v>
      </c>
      <c r="K80" s="6">
        <f t="shared" si="9"/>
        <v>1.7427302354264085</v>
      </c>
      <c r="L80" s="6">
        <f t="shared" si="9"/>
        <v>2.0789930843795412</v>
      </c>
      <c r="M80" s="6">
        <f t="shared" si="9"/>
        <v>2.522868872323496</v>
      </c>
      <c r="N80" s="6">
        <f t="shared" si="9"/>
        <v>1.313370799562277</v>
      </c>
    </row>
    <row r="81" spans="5:16" x14ac:dyDescent="0.3">
      <c r="E81" s="2" t="s">
        <v>61</v>
      </c>
      <c r="F81" t="s">
        <v>103</v>
      </c>
      <c r="G81" s="7">
        <f>+G80/G79</f>
        <v>5.4333327476478732E-2</v>
      </c>
      <c r="H81" s="7">
        <f t="shared" ref="H81:N81" si="10">+H80/H79</f>
        <v>5.8686822700876939E-2</v>
      </c>
      <c r="I81" s="7">
        <f t="shared" si="10"/>
        <v>7.5537132253180747E-2</v>
      </c>
      <c r="J81" s="7">
        <f t="shared" si="10"/>
        <v>3.4959942500254713E-2</v>
      </c>
      <c r="K81" s="7">
        <f t="shared" si="10"/>
        <v>5.5957944303960269E-2</v>
      </c>
      <c r="L81" s="7">
        <f t="shared" si="10"/>
        <v>6.9791634330792204E-2</v>
      </c>
      <c r="M81" s="7">
        <f t="shared" si="10"/>
        <v>0.12039870538767709</v>
      </c>
      <c r="N81" s="7">
        <f t="shared" si="10"/>
        <v>0.31723932356576739</v>
      </c>
    </row>
    <row r="82" spans="5:16" x14ac:dyDescent="0.3">
      <c r="E82" t="s">
        <v>106</v>
      </c>
      <c r="F82" t="s">
        <v>100</v>
      </c>
      <c r="G82">
        <f t="shared" ref="G82:N82" si="11">COUNTA(G18)</f>
        <v>1</v>
      </c>
      <c r="H82">
        <f t="shared" si="11"/>
        <v>1</v>
      </c>
      <c r="I82">
        <f t="shared" si="11"/>
        <v>1</v>
      </c>
      <c r="J82">
        <f t="shared" si="11"/>
        <v>1</v>
      </c>
      <c r="K82">
        <f t="shared" si="11"/>
        <v>1</v>
      </c>
      <c r="L82">
        <f t="shared" si="11"/>
        <v>1</v>
      </c>
      <c r="M82">
        <f t="shared" si="11"/>
        <v>1</v>
      </c>
      <c r="N82">
        <f t="shared" si="11"/>
        <v>1</v>
      </c>
    </row>
    <row r="83" spans="5:16" x14ac:dyDescent="0.3">
      <c r="E83" t="s">
        <v>106</v>
      </c>
      <c r="F83" t="s">
        <v>101</v>
      </c>
      <c r="G83" s="8">
        <v>50.39</v>
      </c>
      <c r="H83" s="8">
        <v>43.5</v>
      </c>
      <c r="I83" s="8">
        <v>28.9</v>
      </c>
      <c r="J83" s="8">
        <v>30.1</v>
      </c>
      <c r="K83" s="8">
        <v>27.3</v>
      </c>
      <c r="L83" s="8">
        <v>30.56</v>
      </c>
      <c r="M83" s="8">
        <v>24.3</v>
      </c>
      <c r="N83" s="8">
        <v>1.9</v>
      </c>
      <c r="O83" s="14">
        <f t="shared" ref="O83" si="12">M83/L83</f>
        <v>0.79515706806282727</v>
      </c>
    </row>
    <row r="84" spans="5:16" x14ac:dyDescent="0.3">
      <c r="E84" s="2" t="s">
        <v>89</v>
      </c>
      <c r="F84" t="s">
        <v>100</v>
      </c>
      <c r="G84">
        <f>COUNTA(G19:G70)</f>
        <v>52</v>
      </c>
      <c r="H84">
        <f t="shared" ref="H84:O84" si="13">COUNTA(H19:H70)</f>
        <v>51</v>
      </c>
      <c r="I84">
        <f t="shared" si="13"/>
        <v>52</v>
      </c>
      <c r="J84">
        <f t="shared" si="13"/>
        <v>52</v>
      </c>
      <c r="K84">
        <f t="shared" si="13"/>
        <v>52</v>
      </c>
      <c r="L84">
        <f t="shared" si="13"/>
        <v>51</v>
      </c>
      <c r="M84">
        <f t="shared" si="13"/>
        <v>52</v>
      </c>
      <c r="N84">
        <f t="shared" si="13"/>
        <v>51</v>
      </c>
      <c r="O84">
        <f t="shared" si="13"/>
        <v>51</v>
      </c>
    </row>
    <row r="85" spans="5:16" x14ac:dyDescent="0.3">
      <c r="E85" s="2" t="s">
        <v>89</v>
      </c>
      <c r="F85" t="s">
        <v>104</v>
      </c>
      <c r="G85" s="9">
        <f t="shared" ref="G85:N85" si="14">MIN(G19:G70)</f>
        <v>30.46</v>
      </c>
      <c r="H85" s="9">
        <f t="shared" si="14"/>
        <v>24.43</v>
      </c>
      <c r="I85" s="9">
        <f t="shared" si="14"/>
        <v>17.41</v>
      </c>
      <c r="J85" s="9">
        <f t="shared" si="14"/>
        <v>17.37</v>
      </c>
      <c r="K85" s="9">
        <f t="shared" si="14"/>
        <v>15.76</v>
      </c>
      <c r="L85" s="9">
        <f t="shared" si="14"/>
        <v>13.73</v>
      </c>
      <c r="M85" s="9">
        <f t="shared" si="14"/>
        <v>11.65</v>
      </c>
      <c r="N85" s="9">
        <f t="shared" si="14"/>
        <v>0</v>
      </c>
      <c r="O85" s="12">
        <f t="shared" ref="O85" si="15">MIN(O19:O70)</f>
        <v>0.72278597785977861</v>
      </c>
    </row>
    <row r="86" spans="5:16" x14ac:dyDescent="0.3">
      <c r="E86" s="2" t="s">
        <v>89</v>
      </c>
      <c r="F86" t="s">
        <v>105</v>
      </c>
      <c r="G86" s="9">
        <f t="shared" ref="G86:N86" si="16">MAX(G19:G70)</f>
        <v>44.76</v>
      </c>
      <c r="H86" s="9">
        <f t="shared" si="16"/>
        <v>38.799999999999997</v>
      </c>
      <c r="I86" s="9">
        <f t="shared" si="16"/>
        <v>27.8</v>
      </c>
      <c r="J86" s="9">
        <f t="shared" si="16"/>
        <v>27</v>
      </c>
      <c r="K86" s="9">
        <f t="shared" si="16"/>
        <v>26.65</v>
      </c>
      <c r="L86" s="9">
        <f t="shared" si="16"/>
        <v>24.5</v>
      </c>
      <c r="M86" s="9">
        <f t="shared" si="16"/>
        <v>20.62</v>
      </c>
      <c r="N86" s="9">
        <f t="shared" si="16"/>
        <v>3.72</v>
      </c>
      <c r="O86" s="12">
        <f t="shared" ref="O86" si="17">MAX(O19:O70)</f>
        <v>0.99369238233867063</v>
      </c>
    </row>
    <row r="87" spans="5:16" x14ac:dyDescent="0.3">
      <c r="E87" s="2" t="s">
        <v>89</v>
      </c>
      <c r="F87" t="s">
        <v>101</v>
      </c>
      <c r="G87" s="9">
        <f t="shared" ref="G87:N87" si="18">AVERAGE(G19:G70)</f>
        <v>37.956730769230781</v>
      </c>
      <c r="H87" s="9">
        <f t="shared" si="18"/>
        <v>32.012352941176481</v>
      </c>
      <c r="I87" s="9">
        <f t="shared" si="18"/>
        <v>22.575769230769236</v>
      </c>
      <c r="J87" s="9">
        <f t="shared" si="18"/>
        <v>22.184230769230776</v>
      </c>
      <c r="K87" s="9">
        <f t="shared" si="18"/>
        <v>21.386153846153849</v>
      </c>
      <c r="L87" s="9">
        <f t="shared" si="18"/>
        <v>20.84274509803922</v>
      </c>
      <c r="M87" s="9">
        <f t="shared" si="18"/>
        <v>17.509615384615387</v>
      </c>
      <c r="N87" s="9">
        <f t="shared" si="18"/>
        <v>2.0758823529411758</v>
      </c>
      <c r="O87" s="12">
        <f>MEDIAN(O19:O70)</f>
        <v>0.84850691915513476</v>
      </c>
      <c r="P87" t="s">
        <v>122</v>
      </c>
    </row>
    <row r="88" spans="5:16" x14ac:dyDescent="0.3">
      <c r="E88" s="2" t="s">
        <v>89</v>
      </c>
      <c r="F88" t="s">
        <v>102</v>
      </c>
      <c r="G88" s="6">
        <f t="shared" ref="G88:N88" si="19">_xlfn.STDEV.P(G19:G70)</f>
        <v>3.2818057418919224</v>
      </c>
      <c r="H88" s="6">
        <f t="shared" si="19"/>
        <v>3.6031231486658286</v>
      </c>
      <c r="I88" s="6">
        <f t="shared" si="19"/>
        <v>2.2247647638431056</v>
      </c>
      <c r="J88" s="6">
        <f t="shared" si="19"/>
        <v>2.0621080943780346</v>
      </c>
      <c r="K88" s="6">
        <f t="shared" si="19"/>
        <v>2.2847329029603545</v>
      </c>
      <c r="L88" s="6">
        <f t="shared" si="19"/>
        <v>2.1198613332668397</v>
      </c>
      <c r="M88" s="6">
        <f t="shared" si="19"/>
        <v>2.0620508476331993</v>
      </c>
      <c r="N88" s="6">
        <f t="shared" si="19"/>
        <v>0.92806181435139901</v>
      </c>
    </row>
    <row r="89" spans="5:16" x14ac:dyDescent="0.3">
      <c r="E89" s="2" t="s">
        <v>89</v>
      </c>
      <c r="F89" t="s">
        <v>103</v>
      </c>
      <c r="G89" s="3">
        <f>+G88/G87</f>
        <v>8.6461759887716233E-2</v>
      </c>
      <c r="H89" s="3">
        <f t="shared" ref="H89:N89" si="20">+H88/H87</f>
        <v>0.112554149183806</v>
      </c>
      <c r="I89" s="3">
        <f t="shared" si="20"/>
        <v>9.8546576247373341E-2</v>
      </c>
      <c r="J89" s="3">
        <f t="shared" si="20"/>
        <v>9.2953779458431807E-2</v>
      </c>
      <c r="K89" s="3">
        <f t="shared" si="20"/>
        <v>0.1068323420562715</v>
      </c>
      <c r="L89" s="3">
        <f t="shared" si="20"/>
        <v>0.10170739618488475</v>
      </c>
      <c r="M89" s="3">
        <f t="shared" si="20"/>
        <v>0.11776676999113274</v>
      </c>
      <c r="N89" s="3">
        <f t="shared" si="20"/>
        <v>0.44706859858242526</v>
      </c>
    </row>
  </sheetData>
  <pageMargins left="0.7" right="0.7" top="0.75" bottom="0.75" header="0.3" footer="0.3"/>
  <ignoredErrors>
    <ignoredError sqref="G81:N83 G85:N8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Narducci,Rachel E</dc:creator>
  <cp:lastModifiedBy>Richard Hulbert</cp:lastModifiedBy>
  <dcterms:created xsi:type="dcterms:W3CDTF">2024-09-30T15:07:39Z</dcterms:created>
  <dcterms:modified xsi:type="dcterms:W3CDTF">2024-11-03T15:40:38Z</dcterms:modified>
</cp:coreProperties>
</file>